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105" windowWidth="8670" windowHeight="14205"/>
  </bookViews>
  <sheets>
    <sheet name="II OSA koond" sheetId="7" r:id="rId1"/>
    <sheet name="II OSA-A - Elamud" sheetId="5" r:id="rId2"/>
    <sheet name="II OSA-B - Lasteaiad" sheetId="4" r:id="rId3"/>
    <sheet name="II OSA-C - Koolid" sheetId="6" r:id="rId4"/>
    <sheet name="II OSA-D - Muud hooned" sheetId="2" r:id="rId5"/>
  </sheets>
  <calcPr calcId="145621"/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L6" i="2"/>
  <c r="M6" i="2"/>
  <c r="N6" i="2"/>
  <c r="O6" i="2"/>
  <c r="E5" i="2"/>
  <c r="F5" i="2"/>
  <c r="G5" i="2"/>
  <c r="H5" i="2"/>
  <c r="I5" i="2"/>
  <c r="J5" i="2"/>
  <c r="K5" i="2"/>
  <c r="L5" i="2"/>
  <c r="M5" i="2"/>
  <c r="N5" i="2"/>
  <c r="O5" i="2"/>
  <c r="D6" i="2"/>
  <c r="D5" i="2"/>
  <c r="O56" i="2"/>
  <c r="N56" i="2"/>
  <c r="M56" i="2"/>
  <c r="L56" i="2"/>
  <c r="K56" i="2"/>
  <c r="J56" i="2"/>
  <c r="I56" i="2"/>
  <c r="H56" i="2"/>
  <c r="G56" i="2"/>
  <c r="F56" i="2"/>
  <c r="E56" i="2"/>
  <c r="D56" i="2"/>
  <c r="P55" i="2"/>
  <c r="P54" i="2"/>
  <c r="E6" i="6"/>
  <c r="F6" i="6"/>
  <c r="G6" i="6"/>
  <c r="H6" i="6"/>
  <c r="I6" i="6"/>
  <c r="J6" i="6"/>
  <c r="K6" i="6"/>
  <c r="L6" i="6"/>
  <c r="M6" i="6"/>
  <c r="N6" i="6"/>
  <c r="O6" i="6"/>
  <c r="E5" i="6"/>
  <c r="F5" i="6"/>
  <c r="G5" i="6"/>
  <c r="H5" i="6"/>
  <c r="I5" i="6"/>
  <c r="J5" i="6"/>
  <c r="K5" i="6"/>
  <c r="L5" i="6"/>
  <c r="M5" i="6"/>
  <c r="N5" i="6"/>
  <c r="O5" i="6"/>
  <c r="D6" i="6"/>
  <c r="D5" i="6"/>
  <c r="O79" i="6"/>
  <c r="N79" i="6"/>
  <c r="M79" i="6"/>
  <c r="L79" i="6"/>
  <c r="K79" i="6"/>
  <c r="J79" i="6"/>
  <c r="I79" i="6"/>
  <c r="H79" i="6"/>
  <c r="G79" i="6"/>
  <c r="F79" i="6"/>
  <c r="E79" i="6"/>
  <c r="D79" i="6"/>
  <c r="P78" i="6"/>
  <c r="P77" i="6"/>
  <c r="O76" i="6"/>
  <c r="N76" i="6"/>
  <c r="M76" i="6"/>
  <c r="L76" i="6"/>
  <c r="K76" i="6"/>
  <c r="J76" i="6"/>
  <c r="I76" i="6"/>
  <c r="H76" i="6"/>
  <c r="G76" i="6"/>
  <c r="F76" i="6"/>
  <c r="E76" i="6"/>
  <c r="D76" i="6"/>
  <c r="P75" i="6"/>
  <c r="P74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P128" i="6"/>
  <c r="P127" i="6"/>
  <c r="P56" i="2" l="1"/>
  <c r="P129" i="6"/>
  <c r="P79" i="6"/>
  <c r="P76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P159" i="6"/>
  <c r="P158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P145" i="6"/>
  <c r="P144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P142" i="6"/>
  <c r="P141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P135" i="6"/>
  <c r="P134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P121" i="6"/>
  <c r="P120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P106" i="6"/>
  <c r="P105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P103" i="6"/>
  <c r="P102" i="6"/>
  <c r="O97" i="6"/>
  <c r="N97" i="6"/>
  <c r="M97" i="6"/>
  <c r="L97" i="6"/>
  <c r="K97" i="6"/>
  <c r="J97" i="6"/>
  <c r="I97" i="6"/>
  <c r="H97" i="6"/>
  <c r="G97" i="6"/>
  <c r="F97" i="6"/>
  <c r="E97" i="6"/>
  <c r="D97" i="6"/>
  <c r="P96" i="6"/>
  <c r="P95" i="6"/>
  <c r="O90" i="6"/>
  <c r="N90" i="6"/>
  <c r="M90" i="6"/>
  <c r="L90" i="6"/>
  <c r="K90" i="6"/>
  <c r="J90" i="6"/>
  <c r="I90" i="6"/>
  <c r="H90" i="6"/>
  <c r="G90" i="6"/>
  <c r="F90" i="6"/>
  <c r="E90" i="6"/>
  <c r="D90" i="6"/>
  <c r="P89" i="6"/>
  <c r="P88" i="6"/>
  <c r="O69" i="6"/>
  <c r="N69" i="6"/>
  <c r="M69" i="6"/>
  <c r="L69" i="6"/>
  <c r="K69" i="6"/>
  <c r="J69" i="6"/>
  <c r="I69" i="6"/>
  <c r="H69" i="6"/>
  <c r="G69" i="6"/>
  <c r="F69" i="6"/>
  <c r="E69" i="6"/>
  <c r="D69" i="6"/>
  <c r="P68" i="6"/>
  <c r="P67" i="6"/>
  <c r="O66" i="6"/>
  <c r="N66" i="6"/>
  <c r="M66" i="6"/>
  <c r="L66" i="6"/>
  <c r="K66" i="6"/>
  <c r="J66" i="6"/>
  <c r="I66" i="6"/>
  <c r="H66" i="6"/>
  <c r="G66" i="6"/>
  <c r="F66" i="6"/>
  <c r="E66" i="6"/>
  <c r="D66" i="6"/>
  <c r="P65" i="6"/>
  <c r="P64" i="6"/>
  <c r="O63" i="6"/>
  <c r="N63" i="6"/>
  <c r="M63" i="6"/>
  <c r="L63" i="6"/>
  <c r="K63" i="6"/>
  <c r="J63" i="6"/>
  <c r="I63" i="6"/>
  <c r="H63" i="6"/>
  <c r="G63" i="6"/>
  <c r="F63" i="6"/>
  <c r="E63" i="6"/>
  <c r="D63" i="6"/>
  <c r="P62" i="6"/>
  <c r="P61" i="6"/>
  <c r="O60" i="6"/>
  <c r="N60" i="6"/>
  <c r="M60" i="6"/>
  <c r="L60" i="6"/>
  <c r="K60" i="6"/>
  <c r="J60" i="6"/>
  <c r="I60" i="6"/>
  <c r="H60" i="6"/>
  <c r="G60" i="6"/>
  <c r="F60" i="6"/>
  <c r="E60" i="6"/>
  <c r="D60" i="6"/>
  <c r="P59" i="6"/>
  <c r="P58" i="6"/>
  <c r="O53" i="6"/>
  <c r="N53" i="6"/>
  <c r="M53" i="6"/>
  <c r="L53" i="6"/>
  <c r="K53" i="6"/>
  <c r="J53" i="6"/>
  <c r="I53" i="6"/>
  <c r="H53" i="6"/>
  <c r="G53" i="6"/>
  <c r="F53" i="6"/>
  <c r="E53" i="6"/>
  <c r="D53" i="6"/>
  <c r="P52" i="6"/>
  <c r="P51" i="6"/>
  <c r="O46" i="6"/>
  <c r="N46" i="6"/>
  <c r="M46" i="6"/>
  <c r="L46" i="6"/>
  <c r="K46" i="6"/>
  <c r="J46" i="6"/>
  <c r="I46" i="6"/>
  <c r="H46" i="6"/>
  <c r="G46" i="6"/>
  <c r="F46" i="6"/>
  <c r="E46" i="6"/>
  <c r="D46" i="6"/>
  <c r="P45" i="6"/>
  <c r="P44" i="6"/>
  <c r="O24" i="6"/>
  <c r="N24" i="6"/>
  <c r="M24" i="6"/>
  <c r="L24" i="6"/>
  <c r="K24" i="6"/>
  <c r="J24" i="6"/>
  <c r="I24" i="6"/>
  <c r="H24" i="6"/>
  <c r="G24" i="6"/>
  <c r="F24" i="6"/>
  <c r="E24" i="6"/>
  <c r="D24" i="6"/>
  <c r="P23" i="6"/>
  <c r="P22" i="6"/>
  <c r="E35" i="6"/>
  <c r="F35" i="6"/>
  <c r="G35" i="6"/>
  <c r="H35" i="6"/>
  <c r="I35" i="6"/>
  <c r="J35" i="6"/>
  <c r="K35" i="6"/>
  <c r="L35" i="6"/>
  <c r="M35" i="6"/>
  <c r="N35" i="6"/>
  <c r="O35" i="6"/>
  <c r="D35" i="6"/>
  <c r="P34" i="6"/>
  <c r="P33" i="6"/>
  <c r="P37" i="6"/>
  <c r="P38" i="6"/>
  <c r="O39" i="6"/>
  <c r="N39" i="6"/>
  <c r="M39" i="6"/>
  <c r="L39" i="6"/>
  <c r="K39" i="6"/>
  <c r="J39" i="6"/>
  <c r="I39" i="6"/>
  <c r="H39" i="6"/>
  <c r="G39" i="6"/>
  <c r="F39" i="6"/>
  <c r="E39" i="6"/>
  <c r="D39" i="6"/>
  <c r="P136" i="6" l="1"/>
  <c r="P143" i="6"/>
  <c r="P160" i="6"/>
  <c r="P146" i="6"/>
  <c r="P122" i="6"/>
  <c r="P107" i="6"/>
  <c r="P104" i="6"/>
  <c r="P97" i="6"/>
  <c r="P90" i="6"/>
  <c r="P39" i="6"/>
  <c r="P24" i="6"/>
  <c r="P46" i="6"/>
  <c r="P60" i="6"/>
  <c r="P69" i="6"/>
  <c r="P66" i="6"/>
  <c r="P63" i="6"/>
  <c r="P53" i="6"/>
  <c r="P35" i="6"/>
  <c r="N21" i="7" l="1"/>
  <c r="P43" i="4" l="1"/>
  <c r="P178" i="2" l="1"/>
  <c r="O179" i="2"/>
  <c r="N179" i="2"/>
  <c r="M179" i="2"/>
  <c r="E179" i="2"/>
  <c r="F179" i="2"/>
  <c r="G179" i="2"/>
  <c r="H179" i="2"/>
  <c r="I179" i="2"/>
  <c r="J179" i="2"/>
  <c r="K179" i="2"/>
  <c r="L179" i="2"/>
  <c r="D179" i="2"/>
  <c r="E6" i="4" l="1"/>
  <c r="F6" i="4"/>
  <c r="G6" i="4"/>
  <c r="H6" i="4"/>
  <c r="I6" i="4"/>
  <c r="J6" i="4"/>
  <c r="K6" i="4"/>
  <c r="L6" i="4"/>
  <c r="M6" i="4"/>
  <c r="N6" i="4"/>
  <c r="O6" i="4"/>
  <c r="E5" i="4"/>
  <c r="F5" i="4"/>
  <c r="G5" i="4"/>
  <c r="H5" i="4"/>
  <c r="I5" i="4"/>
  <c r="J5" i="4"/>
  <c r="K5" i="4"/>
  <c r="L5" i="4"/>
  <c r="M5" i="4"/>
  <c r="N5" i="4"/>
  <c r="O5" i="4"/>
  <c r="D6" i="4"/>
  <c r="D5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P62" i="4"/>
  <c r="P64" i="4" l="1"/>
  <c r="O126" i="6" l="1"/>
  <c r="N126" i="6"/>
  <c r="M126" i="6"/>
  <c r="L126" i="6"/>
  <c r="K126" i="6"/>
  <c r="J126" i="6"/>
  <c r="I126" i="6"/>
  <c r="H126" i="6"/>
  <c r="G126" i="6"/>
  <c r="F126" i="6"/>
  <c r="E126" i="6"/>
  <c r="D126" i="6"/>
  <c r="P125" i="6"/>
  <c r="P124" i="6"/>
  <c r="P126" i="6" l="1"/>
  <c r="O157" i="6" l="1"/>
  <c r="N157" i="6"/>
  <c r="M157" i="6"/>
  <c r="L157" i="6"/>
  <c r="K157" i="6"/>
  <c r="J157" i="6"/>
  <c r="I157" i="6"/>
  <c r="H157" i="6"/>
  <c r="G157" i="6"/>
  <c r="F157" i="6"/>
  <c r="E157" i="6"/>
  <c r="D157" i="6"/>
  <c r="P156" i="6"/>
  <c r="P155" i="6"/>
  <c r="P157" i="6" l="1"/>
  <c r="P114" i="4" l="1"/>
  <c r="P113" i="4"/>
  <c r="P118" i="4"/>
  <c r="P117" i="4"/>
  <c r="P138" i="4"/>
  <c r="P137" i="4"/>
  <c r="P134" i="4"/>
  <c r="P133" i="4"/>
  <c r="P130" i="4"/>
  <c r="P129" i="4"/>
  <c r="P126" i="4"/>
  <c r="P125" i="4"/>
  <c r="P122" i="4"/>
  <c r="P121" i="4"/>
  <c r="P127" i="4" l="1"/>
  <c r="P115" i="4"/>
  <c r="P119" i="4"/>
  <c r="P139" i="4"/>
  <c r="P135" i="4"/>
  <c r="P131" i="4"/>
  <c r="P123" i="4"/>
  <c r="N39" i="7"/>
  <c r="N93" i="7"/>
  <c r="N75" i="7"/>
  <c r="N57" i="7"/>
  <c r="O197" i="2" l="1"/>
  <c r="N197" i="2"/>
  <c r="M197" i="2"/>
  <c r="L197" i="2"/>
  <c r="K197" i="2"/>
  <c r="J197" i="2"/>
  <c r="I197" i="2"/>
  <c r="H197" i="2"/>
  <c r="G197" i="2"/>
  <c r="F197" i="2"/>
  <c r="E197" i="2"/>
  <c r="D197" i="2"/>
  <c r="P196" i="2"/>
  <c r="P195" i="2"/>
  <c r="P197" i="2" l="1"/>
  <c r="H32" i="2"/>
  <c r="I32" i="2"/>
  <c r="J32" i="2"/>
  <c r="K32" i="2"/>
  <c r="L32" i="2"/>
  <c r="M32" i="2"/>
  <c r="N32" i="2"/>
  <c r="O32" i="2"/>
  <c r="G32" i="2"/>
  <c r="E32" i="2"/>
  <c r="F32" i="2"/>
  <c r="D32" i="2"/>
  <c r="D8" i="2" l="1"/>
  <c r="G9" i="6" l="1"/>
  <c r="D9" i="6"/>
  <c r="D8" i="6"/>
  <c r="G8" i="6"/>
  <c r="D9" i="2"/>
  <c r="D10" i="2" s="1"/>
  <c r="J9" i="6"/>
  <c r="J8" i="6"/>
  <c r="M9" i="6"/>
  <c r="M8" i="6"/>
  <c r="J9" i="2"/>
  <c r="M9" i="2"/>
  <c r="G9" i="2"/>
  <c r="G8" i="2"/>
  <c r="J8" i="2"/>
  <c r="M8" i="2"/>
  <c r="P6" i="2"/>
  <c r="P5" i="2"/>
  <c r="G10" i="6" l="1"/>
  <c r="H9" i="6" s="1"/>
  <c r="F9" i="2"/>
  <c r="D10" i="6"/>
  <c r="E9" i="6" s="1"/>
  <c r="G10" i="2"/>
  <c r="H9" i="2" s="1"/>
  <c r="E9" i="2"/>
  <c r="E8" i="2"/>
  <c r="J10" i="2"/>
  <c r="K9" i="2" s="1"/>
  <c r="M10" i="2"/>
  <c r="N9" i="2" s="1"/>
  <c r="J10" i="6"/>
  <c r="K8" i="6" s="1"/>
  <c r="M10" i="6"/>
  <c r="N9" i="6" s="1"/>
  <c r="O9" i="2"/>
  <c r="I9" i="2"/>
  <c r="L9" i="2"/>
  <c r="I8" i="2"/>
  <c r="L8" i="2"/>
  <c r="F8" i="2"/>
  <c r="O8" i="2"/>
  <c r="E83" i="6"/>
  <c r="F83" i="6"/>
  <c r="G83" i="6"/>
  <c r="H83" i="6"/>
  <c r="I83" i="6"/>
  <c r="J83" i="6"/>
  <c r="K83" i="6"/>
  <c r="L83" i="6"/>
  <c r="M83" i="6"/>
  <c r="N83" i="6"/>
  <c r="O83" i="6"/>
  <c r="D83" i="6"/>
  <c r="P49" i="6"/>
  <c r="E50" i="6"/>
  <c r="F50" i="6"/>
  <c r="G50" i="6"/>
  <c r="H50" i="6"/>
  <c r="I50" i="6"/>
  <c r="J50" i="6"/>
  <c r="K50" i="6"/>
  <c r="L50" i="6"/>
  <c r="M50" i="6"/>
  <c r="N50" i="6"/>
  <c r="O50" i="6"/>
  <c r="D50" i="6"/>
  <c r="P109" i="6"/>
  <c r="P110" i="6"/>
  <c r="P19" i="2"/>
  <c r="P20" i="2"/>
  <c r="D21" i="2"/>
  <c r="E21" i="2"/>
  <c r="F21" i="2"/>
  <c r="G21" i="2"/>
  <c r="H21" i="2"/>
  <c r="I21" i="2"/>
  <c r="J21" i="2"/>
  <c r="K21" i="2"/>
  <c r="L21" i="2"/>
  <c r="M21" i="2"/>
  <c r="N21" i="2"/>
  <c r="O21" i="2"/>
  <c r="E45" i="4"/>
  <c r="F45" i="4"/>
  <c r="G45" i="4"/>
  <c r="H45" i="4"/>
  <c r="I45" i="4"/>
  <c r="J45" i="4"/>
  <c r="K45" i="4"/>
  <c r="L45" i="4"/>
  <c r="M45" i="4"/>
  <c r="N45" i="4"/>
  <c r="O45" i="4"/>
  <c r="E37" i="4"/>
  <c r="F37" i="4"/>
  <c r="G37" i="4"/>
  <c r="H37" i="4"/>
  <c r="I37" i="4"/>
  <c r="J37" i="4"/>
  <c r="K37" i="4"/>
  <c r="L37" i="4"/>
  <c r="M37" i="4"/>
  <c r="N37" i="4"/>
  <c r="O37" i="4"/>
  <c r="E33" i="4"/>
  <c r="F33" i="4"/>
  <c r="G33" i="4"/>
  <c r="H33" i="4"/>
  <c r="I33" i="4"/>
  <c r="J33" i="4"/>
  <c r="K33" i="4"/>
  <c r="L33" i="4"/>
  <c r="M33" i="4"/>
  <c r="N33" i="4"/>
  <c r="O33" i="4"/>
  <c r="E29" i="4"/>
  <c r="F29" i="4"/>
  <c r="G29" i="4"/>
  <c r="H29" i="4"/>
  <c r="I29" i="4"/>
  <c r="J29" i="4"/>
  <c r="K29" i="4"/>
  <c r="L29" i="4"/>
  <c r="M29" i="4"/>
  <c r="N29" i="4"/>
  <c r="O29" i="4"/>
  <c r="E25" i="4"/>
  <c r="F25" i="4"/>
  <c r="G25" i="4"/>
  <c r="H25" i="4"/>
  <c r="I25" i="4"/>
  <c r="J25" i="4"/>
  <c r="K25" i="4"/>
  <c r="L25" i="4"/>
  <c r="M25" i="4"/>
  <c r="N25" i="4"/>
  <c r="O25" i="4"/>
  <c r="E21" i="4"/>
  <c r="F21" i="4"/>
  <c r="G21" i="4"/>
  <c r="H21" i="4"/>
  <c r="I21" i="4"/>
  <c r="J21" i="4"/>
  <c r="K21" i="4"/>
  <c r="L21" i="4"/>
  <c r="M21" i="4"/>
  <c r="N21" i="4"/>
  <c r="O21" i="4"/>
  <c r="D21" i="4"/>
  <c r="D25" i="4"/>
  <c r="D29" i="4"/>
  <c r="D33" i="4"/>
  <c r="D37" i="4"/>
  <c r="D45" i="4"/>
  <c r="E68" i="4"/>
  <c r="F68" i="4"/>
  <c r="G68" i="4"/>
  <c r="H68" i="4"/>
  <c r="I68" i="4"/>
  <c r="J68" i="4"/>
  <c r="K68" i="4"/>
  <c r="L68" i="4"/>
  <c r="M68" i="4"/>
  <c r="N68" i="4"/>
  <c r="O68" i="4"/>
  <c r="E61" i="4"/>
  <c r="F61" i="4"/>
  <c r="G61" i="4"/>
  <c r="H61" i="4"/>
  <c r="I61" i="4"/>
  <c r="J61" i="4"/>
  <c r="K61" i="4"/>
  <c r="L61" i="4"/>
  <c r="M61" i="4"/>
  <c r="N61" i="4"/>
  <c r="O61" i="4"/>
  <c r="E57" i="4"/>
  <c r="F57" i="4"/>
  <c r="G57" i="4"/>
  <c r="H57" i="4"/>
  <c r="I57" i="4"/>
  <c r="J57" i="4"/>
  <c r="K57" i="4"/>
  <c r="L57" i="4"/>
  <c r="M57" i="4"/>
  <c r="N57" i="4"/>
  <c r="O57" i="4"/>
  <c r="E41" i="4"/>
  <c r="F41" i="4"/>
  <c r="G41" i="4"/>
  <c r="H41" i="4"/>
  <c r="I41" i="4"/>
  <c r="J41" i="4"/>
  <c r="K41" i="4"/>
  <c r="L41" i="4"/>
  <c r="M41" i="4"/>
  <c r="N41" i="4"/>
  <c r="O41" i="4"/>
  <c r="E53" i="4"/>
  <c r="F53" i="4"/>
  <c r="G53" i="4"/>
  <c r="H53" i="4"/>
  <c r="I53" i="4"/>
  <c r="J53" i="4"/>
  <c r="K53" i="4"/>
  <c r="L53" i="4"/>
  <c r="M53" i="4"/>
  <c r="N53" i="4"/>
  <c r="O53" i="4"/>
  <c r="E49" i="4"/>
  <c r="F49" i="4"/>
  <c r="G49" i="4"/>
  <c r="H49" i="4"/>
  <c r="I49" i="4"/>
  <c r="J49" i="4"/>
  <c r="K49" i="4"/>
  <c r="L49" i="4"/>
  <c r="M49" i="4"/>
  <c r="N49" i="4"/>
  <c r="O49" i="4"/>
  <c r="D49" i="4"/>
  <c r="D53" i="4"/>
  <c r="D41" i="4"/>
  <c r="D57" i="4"/>
  <c r="D61" i="4"/>
  <c r="D68" i="4"/>
  <c r="E88" i="4"/>
  <c r="F88" i="4"/>
  <c r="G88" i="4"/>
  <c r="H88" i="4"/>
  <c r="I88" i="4"/>
  <c r="J88" i="4"/>
  <c r="K88" i="4"/>
  <c r="L88" i="4"/>
  <c r="M88" i="4"/>
  <c r="N88" i="4"/>
  <c r="O88" i="4"/>
  <c r="E84" i="4"/>
  <c r="F84" i="4"/>
  <c r="G84" i="4"/>
  <c r="H84" i="4"/>
  <c r="I84" i="4"/>
  <c r="J84" i="4"/>
  <c r="K84" i="4"/>
  <c r="L84" i="4"/>
  <c r="M84" i="4"/>
  <c r="N84" i="4"/>
  <c r="O84" i="4"/>
  <c r="E80" i="4"/>
  <c r="F80" i="4"/>
  <c r="G80" i="4"/>
  <c r="H80" i="4"/>
  <c r="I80" i="4"/>
  <c r="J80" i="4"/>
  <c r="K80" i="4"/>
  <c r="L80" i="4"/>
  <c r="M80" i="4"/>
  <c r="N80" i="4"/>
  <c r="O80" i="4"/>
  <c r="E76" i="4"/>
  <c r="F76" i="4"/>
  <c r="G76" i="4"/>
  <c r="H76" i="4"/>
  <c r="I76" i="4"/>
  <c r="J76" i="4"/>
  <c r="K76" i="4"/>
  <c r="L76" i="4"/>
  <c r="M76" i="4"/>
  <c r="N76" i="4"/>
  <c r="O76" i="4"/>
  <c r="E72" i="4"/>
  <c r="F72" i="4"/>
  <c r="G72" i="4"/>
  <c r="H72" i="4"/>
  <c r="I72" i="4"/>
  <c r="J72" i="4"/>
  <c r="K72" i="4"/>
  <c r="L72" i="4"/>
  <c r="M72" i="4"/>
  <c r="N72" i="4"/>
  <c r="O72" i="4"/>
  <c r="D72" i="4"/>
  <c r="D76" i="4"/>
  <c r="D80" i="4"/>
  <c r="D84" i="4"/>
  <c r="D88" i="4"/>
  <c r="E92" i="4"/>
  <c r="F92" i="4"/>
  <c r="G92" i="4"/>
  <c r="H92" i="4"/>
  <c r="I92" i="4"/>
  <c r="J92" i="4"/>
  <c r="K92" i="4"/>
  <c r="L92" i="4"/>
  <c r="M92" i="4"/>
  <c r="N92" i="4"/>
  <c r="O92" i="4"/>
  <c r="D92" i="4"/>
  <c r="E96" i="4"/>
  <c r="F96" i="4"/>
  <c r="G96" i="4"/>
  <c r="H96" i="4"/>
  <c r="I96" i="4"/>
  <c r="J96" i="4"/>
  <c r="K96" i="4"/>
  <c r="L96" i="4"/>
  <c r="M96" i="4"/>
  <c r="N96" i="4"/>
  <c r="O96" i="4"/>
  <c r="D96" i="4"/>
  <c r="E100" i="4"/>
  <c r="F100" i="4"/>
  <c r="G100" i="4"/>
  <c r="H100" i="4"/>
  <c r="I100" i="4"/>
  <c r="J100" i="4"/>
  <c r="K100" i="4"/>
  <c r="L100" i="4"/>
  <c r="M100" i="4"/>
  <c r="N100" i="4"/>
  <c r="O100" i="4"/>
  <c r="D100" i="4"/>
  <c r="E104" i="4"/>
  <c r="F104" i="4"/>
  <c r="G104" i="4"/>
  <c r="H104" i="4"/>
  <c r="I104" i="4"/>
  <c r="J104" i="4"/>
  <c r="K104" i="4"/>
  <c r="L104" i="4"/>
  <c r="M104" i="4"/>
  <c r="N104" i="4"/>
  <c r="O104" i="4"/>
  <c r="D104" i="4"/>
  <c r="E107" i="4"/>
  <c r="F107" i="4"/>
  <c r="G107" i="4"/>
  <c r="H107" i="4"/>
  <c r="I107" i="4"/>
  <c r="J107" i="4"/>
  <c r="K107" i="4"/>
  <c r="L107" i="4"/>
  <c r="M107" i="4"/>
  <c r="N107" i="4"/>
  <c r="O107" i="4"/>
  <c r="D107" i="4"/>
  <c r="E139" i="4"/>
  <c r="F139" i="4"/>
  <c r="G139" i="4"/>
  <c r="H139" i="4"/>
  <c r="I139" i="4"/>
  <c r="J139" i="4"/>
  <c r="K139" i="4"/>
  <c r="L139" i="4"/>
  <c r="M139" i="4"/>
  <c r="N139" i="4"/>
  <c r="O139" i="4"/>
  <c r="D139" i="4"/>
  <c r="E135" i="4"/>
  <c r="F135" i="4"/>
  <c r="G135" i="4"/>
  <c r="H135" i="4"/>
  <c r="I135" i="4"/>
  <c r="J135" i="4"/>
  <c r="K135" i="4"/>
  <c r="L135" i="4"/>
  <c r="M135" i="4"/>
  <c r="N135" i="4"/>
  <c r="O135" i="4"/>
  <c r="E131" i="4"/>
  <c r="F131" i="4"/>
  <c r="G131" i="4"/>
  <c r="H131" i="4"/>
  <c r="I131" i="4"/>
  <c r="J131" i="4"/>
  <c r="K131" i="4"/>
  <c r="L131" i="4"/>
  <c r="M131" i="4"/>
  <c r="N131" i="4"/>
  <c r="O131" i="4"/>
  <c r="E127" i="4"/>
  <c r="F127" i="4"/>
  <c r="G127" i="4"/>
  <c r="H127" i="4"/>
  <c r="I127" i="4"/>
  <c r="J127" i="4"/>
  <c r="K127" i="4"/>
  <c r="L127" i="4"/>
  <c r="M127" i="4"/>
  <c r="N127" i="4"/>
  <c r="O127" i="4"/>
  <c r="E123" i="4"/>
  <c r="F123" i="4"/>
  <c r="G123" i="4"/>
  <c r="H123" i="4"/>
  <c r="I123" i="4"/>
  <c r="J123" i="4"/>
  <c r="K123" i="4"/>
  <c r="L123" i="4"/>
  <c r="M123" i="4"/>
  <c r="N123" i="4"/>
  <c r="O123" i="4"/>
  <c r="D135" i="4"/>
  <c r="D131" i="4"/>
  <c r="D127" i="4"/>
  <c r="D123" i="4"/>
  <c r="E119" i="4"/>
  <c r="F119" i="4"/>
  <c r="G119" i="4"/>
  <c r="H119" i="4"/>
  <c r="I119" i="4"/>
  <c r="J119" i="4"/>
  <c r="K119" i="4"/>
  <c r="L119" i="4"/>
  <c r="M119" i="4"/>
  <c r="N119" i="4"/>
  <c r="O119" i="4"/>
  <c r="D119" i="4"/>
  <c r="H115" i="4"/>
  <c r="I115" i="4"/>
  <c r="J115" i="4"/>
  <c r="K115" i="4"/>
  <c r="L115" i="4"/>
  <c r="M115" i="4"/>
  <c r="N115" i="4"/>
  <c r="O115" i="4"/>
  <c r="G115" i="4"/>
  <c r="E115" i="4"/>
  <c r="F115" i="4"/>
  <c r="D115" i="4"/>
  <c r="H111" i="4"/>
  <c r="I111" i="4"/>
  <c r="J111" i="4"/>
  <c r="K111" i="4"/>
  <c r="L111" i="4"/>
  <c r="M111" i="4"/>
  <c r="N111" i="4"/>
  <c r="O111" i="4"/>
  <c r="G111" i="4"/>
  <c r="E111" i="4"/>
  <c r="F111" i="4"/>
  <c r="D111" i="4"/>
  <c r="H8" i="6" l="1"/>
  <c r="E8" i="6"/>
  <c r="K9" i="6"/>
  <c r="K8" i="2"/>
  <c r="H8" i="2"/>
  <c r="N8" i="2"/>
  <c r="P21" i="2"/>
  <c r="N8" i="6"/>
  <c r="P6" i="6"/>
  <c r="D7" i="6"/>
  <c r="P50" i="6"/>
  <c r="O142" i="2"/>
  <c r="N142" i="2"/>
  <c r="M142" i="2"/>
  <c r="L142" i="2"/>
  <c r="K142" i="2"/>
  <c r="J142" i="2"/>
  <c r="I142" i="2"/>
  <c r="H142" i="2"/>
  <c r="G142" i="2"/>
  <c r="F142" i="2"/>
  <c r="E142" i="2"/>
  <c r="D142" i="2"/>
  <c r="P141" i="2"/>
  <c r="P140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P138" i="2"/>
  <c r="P137" i="2"/>
  <c r="F9" i="6" l="1"/>
  <c r="O9" i="6"/>
  <c r="L9" i="6"/>
  <c r="I9" i="6"/>
  <c r="P139" i="2"/>
  <c r="P142" i="2"/>
  <c r="G9" i="4" l="1"/>
  <c r="G8" i="4"/>
  <c r="J9" i="4"/>
  <c r="J8" i="4"/>
  <c r="M9" i="4"/>
  <c r="M8" i="4"/>
  <c r="D9" i="4"/>
  <c r="D8" i="4"/>
  <c r="O193" i="2"/>
  <c r="N193" i="2"/>
  <c r="M193" i="2"/>
  <c r="L193" i="2"/>
  <c r="K193" i="2"/>
  <c r="J193" i="2"/>
  <c r="I193" i="2"/>
  <c r="H193" i="2"/>
  <c r="G193" i="2"/>
  <c r="F193" i="2"/>
  <c r="E193" i="2"/>
  <c r="D193" i="2"/>
  <c r="P192" i="2"/>
  <c r="P191" i="2"/>
  <c r="E6" i="5"/>
  <c r="F6" i="5"/>
  <c r="G6" i="5"/>
  <c r="H6" i="5"/>
  <c r="I6" i="5"/>
  <c r="J6" i="5"/>
  <c r="K6" i="5"/>
  <c r="L6" i="5"/>
  <c r="M6" i="5"/>
  <c r="N6" i="5"/>
  <c r="O6" i="5"/>
  <c r="E5" i="5"/>
  <c r="F5" i="5"/>
  <c r="G5" i="5"/>
  <c r="H5" i="5"/>
  <c r="I5" i="5"/>
  <c r="J5" i="5"/>
  <c r="K5" i="5"/>
  <c r="L5" i="5"/>
  <c r="M5" i="5"/>
  <c r="N5" i="5"/>
  <c r="O5" i="5"/>
  <c r="D6" i="5"/>
  <c r="D5" i="5"/>
  <c r="O61" i="5"/>
  <c r="N61" i="5"/>
  <c r="M61" i="5"/>
  <c r="L61" i="5"/>
  <c r="K61" i="5"/>
  <c r="J61" i="5"/>
  <c r="I61" i="5"/>
  <c r="H61" i="5"/>
  <c r="G61" i="5"/>
  <c r="F61" i="5"/>
  <c r="E61" i="5"/>
  <c r="D61" i="5"/>
  <c r="P60" i="5"/>
  <c r="P59" i="5"/>
  <c r="O57" i="5"/>
  <c r="N57" i="5"/>
  <c r="M57" i="5"/>
  <c r="L57" i="5"/>
  <c r="K57" i="5"/>
  <c r="J57" i="5"/>
  <c r="I57" i="5"/>
  <c r="H57" i="5"/>
  <c r="G57" i="5"/>
  <c r="F57" i="5"/>
  <c r="E57" i="5"/>
  <c r="D57" i="5"/>
  <c r="P56" i="5"/>
  <c r="P55" i="5"/>
  <c r="O53" i="5"/>
  <c r="N53" i="5"/>
  <c r="M53" i="5"/>
  <c r="L53" i="5"/>
  <c r="K53" i="5"/>
  <c r="J53" i="5"/>
  <c r="I53" i="5"/>
  <c r="H53" i="5"/>
  <c r="G53" i="5"/>
  <c r="F53" i="5"/>
  <c r="E53" i="5"/>
  <c r="D53" i="5"/>
  <c r="P52" i="5"/>
  <c r="P51" i="5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P47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/>
  <c r="P43" i="5"/>
  <c r="O189" i="2"/>
  <c r="N189" i="2"/>
  <c r="M189" i="2"/>
  <c r="L189" i="2"/>
  <c r="K189" i="2"/>
  <c r="J189" i="2"/>
  <c r="I189" i="2"/>
  <c r="H189" i="2"/>
  <c r="G189" i="2"/>
  <c r="F189" i="2"/>
  <c r="E189" i="2"/>
  <c r="D189" i="2"/>
  <c r="P188" i="2"/>
  <c r="P187" i="2"/>
  <c r="D8" i="5" l="1"/>
  <c r="D9" i="5"/>
  <c r="J9" i="5"/>
  <c r="J8" i="5"/>
  <c r="G9" i="5"/>
  <c r="G8" i="5"/>
  <c r="G10" i="4"/>
  <c r="H9" i="4" s="1"/>
  <c r="J10" i="4"/>
  <c r="K8" i="4" s="1"/>
  <c r="M10" i="4"/>
  <c r="N9" i="4" s="1"/>
  <c r="D10" i="4"/>
  <c r="E9" i="4" s="1"/>
  <c r="M9" i="5"/>
  <c r="P6" i="5"/>
  <c r="M8" i="5"/>
  <c r="P5" i="5"/>
  <c r="P193" i="2"/>
  <c r="P61" i="5"/>
  <c r="P57" i="5"/>
  <c r="P53" i="5"/>
  <c r="P49" i="5"/>
  <c r="P45" i="5"/>
  <c r="P189" i="2"/>
  <c r="P177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P184" i="2"/>
  <c r="P183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P181" i="2"/>
  <c r="P180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P175" i="2"/>
  <c r="P174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P172" i="2"/>
  <c r="P171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P169" i="2"/>
  <c r="P168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P166" i="2"/>
  <c r="P165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P162" i="2"/>
  <c r="P161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P158" i="2"/>
  <c r="P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P155" i="2"/>
  <c r="P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P152" i="2"/>
  <c r="P151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P148" i="2"/>
  <c r="P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P145" i="2"/>
  <c r="P144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P134" i="2"/>
  <c r="P133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P130" i="2"/>
  <c r="P129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6" i="2"/>
  <c r="P125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P122" i="2"/>
  <c r="P121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P118" i="2"/>
  <c r="P117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P114" i="2"/>
  <c r="P113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P110" i="2"/>
  <c r="P109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P106" i="2"/>
  <c r="P105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P102" i="2"/>
  <c r="P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P99" i="2"/>
  <c r="P98" i="2"/>
  <c r="O97" i="2"/>
  <c r="N97" i="2"/>
  <c r="M97" i="2"/>
  <c r="L97" i="2"/>
  <c r="K97" i="2"/>
  <c r="J97" i="2"/>
  <c r="I97" i="2"/>
  <c r="H97" i="2"/>
  <c r="G97" i="2"/>
  <c r="F97" i="2"/>
  <c r="E97" i="2"/>
  <c r="D97" i="2"/>
  <c r="P96" i="2"/>
  <c r="P95" i="2"/>
  <c r="O94" i="2"/>
  <c r="N94" i="2"/>
  <c r="M94" i="2"/>
  <c r="L94" i="2"/>
  <c r="K94" i="2"/>
  <c r="J94" i="2"/>
  <c r="I94" i="2"/>
  <c r="H94" i="2"/>
  <c r="G94" i="2"/>
  <c r="F94" i="2"/>
  <c r="E94" i="2"/>
  <c r="D94" i="2"/>
  <c r="P93" i="2"/>
  <c r="P92" i="2"/>
  <c r="O91" i="2"/>
  <c r="N91" i="2"/>
  <c r="M91" i="2"/>
  <c r="L91" i="2"/>
  <c r="K91" i="2"/>
  <c r="J91" i="2"/>
  <c r="I91" i="2"/>
  <c r="H91" i="2"/>
  <c r="G91" i="2"/>
  <c r="F91" i="2"/>
  <c r="E91" i="2"/>
  <c r="D91" i="2"/>
  <c r="P90" i="2"/>
  <c r="P89" i="2"/>
  <c r="P86" i="2"/>
  <c r="P85" i="2"/>
  <c r="E87" i="2"/>
  <c r="F87" i="2"/>
  <c r="G87" i="2"/>
  <c r="H87" i="2"/>
  <c r="I87" i="2"/>
  <c r="J87" i="2"/>
  <c r="K87" i="2"/>
  <c r="L87" i="2"/>
  <c r="M87" i="2"/>
  <c r="N87" i="2"/>
  <c r="O87" i="2"/>
  <c r="D87" i="2"/>
  <c r="O83" i="2"/>
  <c r="N83" i="2"/>
  <c r="M83" i="2"/>
  <c r="L83" i="2"/>
  <c r="K83" i="2"/>
  <c r="J83" i="2"/>
  <c r="I83" i="2"/>
  <c r="H83" i="2"/>
  <c r="G83" i="2"/>
  <c r="F83" i="2"/>
  <c r="E83" i="2"/>
  <c r="D83" i="2"/>
  <c r="P82" i="2"/>
  <c r="P81" i="2"/>
  <c r="O79" i="2"/>
  <c r="N79" i="2"/>
  <c r="M79" i="2"/>
  <c r="L79" i="2"/>
  <c r="K79" i="2"/>
  <c r="J79" i="2"/>
  <c r="I79" i="2"/>
  <c r="H79" i="2"/>
  <c r="G79" i="2"/>
  <c r="F79" i="2"/>
  <c r="E79" i="2"/>
  <c r="D79" i="2"/>
  <c r="P78" i="2"/>
  <c r="P77" i="2"/>
  <c r="E75" i="2"/>
  <c r="F75" i="2"/>
  <c r="G75" i="2"/>
  <c r="H75" i="2"/>
  <c r="I75" i="2"/>
  <c r="J75" i="2"/>
  <c r="K75" i="2"/>
  <c r="L75" i="2"/>
  <c r="M75" i="2"/>
  <c r="N75" i="2"/>
  <c r="O75" i="2"/>
  <c r="E71" i="2"/>
  <c r="F71" i="2"/>
  <c r="G71" i="2"/>
  <c r="H71" i="2"/>
  <c r="I71" i="2"/>
  <c r="J71" i="2"/>
  <c r="K71" i="2"/>
  <c r="L71" i="2"/>
  <c r="M71" i="2"/>
  <c r="N71" i="2"/>
  <c r="O71" i="2"/>
  <c r="E67" i="2"/>
  <c r="F67" i="2"/>
  <c r="G67" i="2"/>
  <c r="H67" i="2"/>
  <c r="I67" i="2"/>
  <c r="J67" i="2"/>
  <c r="K67" i="2"/>
  <c r="L67" i="2"/>
  <c r="M67" i="2"/>
  <c r="N67" i="2"/>
  <c r="O67" i="2"/>
  <c r="D75" i="2"/>
  <c r="D71" i="2"/>
  <c r="D67" i="2"/>
  <c r="P74" i="2"/>
  <c r="P73" i="2"/>
  <c r="P70" i="2"/>
  <c r="P69" i="2"/>
  <c r="E63" i="2"/>
  <c r="F63" i="2"/>
  <c r="G63" i="2"/>
  <c r="H63" i="2"/>
  <c r="I63" i="2"/>
  <c r="J63" i="2"/>
  <c r="K63" i="2"/>
  <c r="L63" i="2"/>
  <c r="M63" i="2"/>
  <c r="N63" i="2"/>
  <c r="O63" i="2"/>
  <c r="E60" i="2"/>
  <c r="F60" i="2"/>
  <c r="G60" i="2"/>
  <c r="H60" i="2"/>
  <c r="I60" i="2"/>
  <c r="J60" i="2"/>
  <c r="K60" i="2"/>
  <c r="L60" i="2"/>
  <c r="M60" i="2"/>
  <c r="N60" i="2"/>
  <c r="O60" i="2"/>
  <c r="D63" i="2"/>
  <c r="D60" i="2"/>
  <c r="E53" i="2"/>
  <c r="F53" i="2"/>
  <c r="G53" i="2"/>
  <c r="H53" i="2"/>
  <c r="I53" i="2"/>
  <c r="J53" i="2"/>
  <c r="K53" i="2"/>
  <c r="L53" i="2"/>
  <c r="M53" i="2"/>
  <c r="N53" i="2"/>
  <c r="O53" i="2"/>
  <c r="D53" i="2"/>
  <c r="D10" i="5" l="1"/>
  <c r="E9" i="5" s="1"/>
  <c r="J10" i="5"/>
  <c r="K9" i="5" s="1"/>
  <c r="G10" i="5"/>
  <c r="H9" i="5" s="1"/>
  <c r="P170" i="2"/>
  <c r="H8" i="4"/>
  <c r="K9" i="4"/>
  <c r="N8" i="4"/>
  <c r="E8" i="4"/>
  <c r="L9" i="5"/>
  <c r="I9" i="5"/>
  <c r="F9" i="5"/>
  <c r="O9" i="5"/>
  <c r="I8" i="5"/>
  <c r="F8" i="5"/>
  <c r="L8" i="5"/>
  <c r="O8" i="5"/>
  <c r="M10" i="5"/>
  <c r="N8" i="5" s="1"/>
  <c r="P75" i="2"/>
  <c r="P182" i="2"/>
  <c r="P71" i="2"/>
  <c r="P185" i="2"/>
  <c r="P179" i="2"/>
  <c r="P173" i="2"/>
  <c r="P167" i="2"/>
  <c r="P176" i="2"/>
  <c r="P153" i="2"/>
  <c r="P163" i="2"/>
  <c r="P159" i="2"/>
  <c r="P156" i="2"/>
  <c r="P149" i="2"/>
  <c r="P146" i="2"/>
  <c r="P135" i="2"/>
  <c r="P131" i="2"/>
  <c r="P127" i="2"/>
  <c r="P123" i="2"/>
  <c r="P119" i="2"/>
  <c r="P115" i="2"/>
  <c r="P111" i="2"/>
  <c r="P107" i="2"/>
  <c r="P87" i="2"/>
  <c r="P100" i="2"/>
  <c r="P94" i="2"/>
  <c r="P91" i="2"/>
  <c r="P103" i="2"/>
  <c r="P97" i="2"/>
  <c r="P83" i="2"/>
  <c r="P79" i="2"/>
  <c r="G7" i="2"/>
  <c r="L7" i="2"/>
  <c r="M7" i="2"/>
  <c r="N7" i="2"/>
  <c r="E7" i="2"/>
  <c r="F7" i="2"/>
  <c r="H7" i="2"/>
  <c r="I7" i="2"/>
  <c r="J7" i="2"/>
  <c r="K7" i="2"/>
  <c r="O7" i="2"/>
  <c r="E49" i="2"/>
  <c r="F49" i="2"/>
  <c r="G49" i="2"/>
  <c r="H49" i="2"/>
  <c r="I49" i="2"/>
  <c r="J49" i="2"/>
  <c r="K49" i="2"/>
  <c r="L49" i="2"/>
  <c r="M49" i="2"/>
  <c r="N49" i="2"/>
  <c r="O49" i="2"/>
  <c r="E46" i="2"/>
  <c r="F46" i="2"/>
  <c r="G46" i="2"/>
  <c r="H46" i="2"/>
  <c r="I46" i="2"/>
  <c r="J46" i="2"/>
  <c r="K46" i="2"/>
  <c r="L46" i="2"/>
  <c r="M46" i="2"/>
  <c r="N46" i="2"/>
  <c r="O46" i="2"/>
  <c r="E43" i="2"/>
  <c r="F43" i="2"/>
  <c r="G43" i="2"/>
  <c r="H43" i="2"/>
  <c r="I43" i="2"/>
  <c r="J43" i="2"/>
  <c r="K43" i="2"/>
  <c r="L43" i="2"/>
  <c r="M43" i="2"/>
  <c r="N43" i="2"/>
  <c r="O43" i="2"/>
  <c r="E40" i="2"/>
  <c r="F40" i="2"/>
  <c r="G40" i="2"/>
  <c r="H40" i="2"/>
  <c r="I40" i="2"/>
  <c r="J40" i="2"/>
  <c r="K40" i="2"/>
  <c r="L40" i="2"/>
  <c r="M40" i="2"/>
  <c r="N40" i="2"/>
  <c r="O40" i="2"/>
  <c r="E36" i="2"/>
  <c r="F36" i="2"/>
  <c r="G36" i="2"/>
  <c r="H36" i="2"/>
  <c r="I36" i="2"/>
  <c r="J36" i="2"/>
  <c r="K36" i="2"/>
  <c r="L36" i="2"/>
  <c r="M36" i="2"/>
  <c r="N36" i="2"/>
  <c r="O36" i="2"/>
  <c r="E28" i="2"/>
  <c r="F28" i="2"/>
  <c r="G28" i="2"/>
  <c r="H28" i="2"/>
  <c r="I28" i="2"/>
  <c r="J28" i="2"/>
  <c r="K28" i="2"/>
  <c r="L28" i="2"/>
  <c r="M28" i="2"/>
  <c r="N28" i="2"/>
  <c r="O28" i="2"/>
  <c r="E24" i="2"/>
  <c r="F24" i="2"/>
  <c r="G24" i="2"/>
  <c r="H24" i="2"/>
  <c r="I24" i="2"/>
  <c r="J24" i="2"/>
  <c r="K24" i="2"/>
  <c r="L24" i="2"/>
  <c r="M24" i="2"/>
  <c r="N24" i="2"/>
  <c r="O24" i="2"/>
  <c r="D49" i="2"/>
  <c r="D46" i="2"/>
  <c r="D43" i="2"/>
  <c r="D40" i="2"/>
  <c r="D36" i="2"/>
  <c r="D28" i="2"/>
  <c r="D24" i="2"/>
  <c r="E8" i="5" l="1"/>
  <c r="K8" i="5"/>
  <c r="H8" i="5"/>
  <c r="N9" i="5"/>
  <c r="D7" i="2"/>
  <c r="B80" i="7" s="1"/>
  <c r="O41" i="5"/>
  <c r="N41" i="5"/>
  <c r="M41" i="5"/>
  <c r="L41" i="5"/>
  <c r="K41" i="5"/>
  <c r="J41" i="5"/>
  <c r="I41" i="5"/>
  <c r="H41" i="5"/>
  <c r="G41" i="5"/>
  <c r="F41" i="5"/>
  <c r="E41" i="5"/>
  <c r="D41" i="5"/>
  <c r="P40" i="5"/>
  <c r="P39" i="5"/>
  <c r="O37" i="5"/>
  <c r="N37" i="5"/>
  <c r="M37" i="5"/>
  <c r="L37" i="5"/>
  <c r="K37" i="5"/>
  <c r="J37" i="5"/>
  <c r="I37" i="5"/>
  <c r="H37" i="5"/>
  <c r="G37" i="5"/>
  <c r="F37" i="5"/>
  <c r="E37" i="5"/>
  <c r="D37" i="5"/>
  <c r="P36" i="5"/>
  <c r="P35" i="5"/>
  <c r="O33" i="5"/>
  <c r="N33" i="5"/>
  <c r="M33" i="5"/>
  <c r="L33" i="5"/>
  <c r="K33" i="5"/>
  <c r="J33" i="5"/>
  <c r="I33" i="5"/>
  <c r="H33" i="5"/>
  <c r="G33" i="5"/>
  <c r="F33" i="5"/>
  <c r="E33" i="5"/>
  <c r="D33" i="5"/>
  <c r="P32" i="5"/>
  <c r="P31" i="5"/>
  <c r="O29" i="5"/>
  <c r="N29" i="5"/>
  <c r="M29" i="5"/>
  <c r="L29" i="5"/>
  <c r="K29" i="5"/>
  <c r="J29" i="5"/>
  <c r="I29" i="5"/>
  <c r="H29" i="5"/>
  <c r="G29" i="5"/>
  <c r="F29" i="5"/>
  <c r="E29" i="5"/>
  <c r="D29" i="5"/>
  <c r="P28" i="5"/>
  <c r="P27" i="5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E21" i="5"/>
  <c r="F21" i="5"/>
  <c r="G21" i="5"/>
  <c r="H21" i="5"/>
  <c r="I21" i="5"/>
  <c r="J21" i="5"/>
  <c r="K21" i="5"/>
  <c r="L21" i="5"/>
  <c r="M21" i="5"/>
  <c r="N21" i="5"/>
  <c r="O21" i="5"/>
  <c r="D21" i="5"/>
  <c r="P20" i="5"/>
  <c r="P19" i="5"/>
  <c r="C80" i="7"/>
  <c r="D80" i="7"/>
  <c r="E80" i="7"/>
  <c r="F80" i="7"/>
  <c r="G80" i="7"/>
  <c r="H80" i="7"/>
  <c r="I80" i="7"/>
  <c r="J80" i="7"/>
  <c r="K80" i="7"/>
  <c r="L80" i="7"/>
  <c r="M80" i="7"/>
  <c r="C79" i="7"/>
  <c r="D79" i="7"/>
  <c r="E79" i="7"/>
  <c r="F79" i="7"/>
  <c r="G79" i="7"/>
  <c r="H79" i="7"/>
  <c r="I79" i="7"/>
  <c r="J79" i="7"/>
  <c r="K79" i="7"/>
  <c r="L79" i="7"/>
  <c r="M79" i="7"/>
  <c r="B79" i="7"/>
  <c r="C78" i="7"/>
  <c r="D78" i="7"/>
  <c r="E78" i="7"/>
  <c r="F78" i="7"/>
  <c r="G78" i="7"/>
  <c r="H78" i="7"/>
  <c r="I78" i="7"/>
  <c r="J78" i="7"/>
  <c r="K78" i="7"/>
  <c r="L78" i="7"/>
  <c r="M78" i="7"/>
  <c r="B78" i="7"/>
  <c r="M25" i="7"/>
  <c r="L25" i="7"/>
  <c r="K25" i="7"/>
  <c r="J25" i="7"/>
  <c r="I25" i="7"/>
  <c r="H25" i="7"/>
  <c r="G25" i="7"/>
  <c r="F25" i="7"/>
  <c r="E25" i="7"/>
  <c r="D25" i="7"/>
  <c r="C25" i="7"/>
  <c r="O7" i="5"/>
  <c r="M26" i="7" s="1"/>
  <c r="N7" i="5"/>
  <c r="L26" i="7" s="1"/>
  <c r="M7" i="5"/>
  <c r="K26" i="7" s="1"/>
  <c r="L7" i="5"/>
  <c r="J26" i="7" s="1"/>
  <c r="K7" i="5"/>
  <c r="I26" i="7" s="1"/>
  <c r="J7" i="5"/>
  <c r="H26" i="7" s="1"/>
  <c r="I7" i="5"/>
  <c r="G26" i="7" s="1"/>
  <c r="H7" i="5"/>
  <c r="F26" i="7" s="1"/>
  <c r="G7" i="5"/>
  <c r="E26" i="7" s="1"/>
  <c r="F7" i="5"/>
  <c r="D26" i="7" s="1"/>
  <c r="E7" i="5"/>
  <c r="C26" i="7" s="1"/>
  <c r="D7" i="5"/>
  <c r="C61" i="7"/>
  <c r="D61" i="7"/>
  <c r="E61" i="7"/>
  <c r="F61" i="7"/>
  <c r="G61" i="7"/>
  <c r="H61" i="7"/>
  <c r="I61" i="7"/>
  <c r="J61" i="7"/>
  <c r="K61" i="7"/>
  <c r="L61" i="7"/>
  <c r="M61" i="7"/>
  <c r="P20" i="6"/>
  <c r="P26" i="6"/>
  <c r="P27" i="6"/>
  <c r="P30" i="6"/>
  <c r="P31" i="6"/>
  <c r="P41" i="6"/>
  <c r="P42" i="6"/>
  <c r="P48" i="6"/>
  <c r="P55" i="6"/>
  <c r="P56" i="6"/>
  <c r="P71" i="6"/>
  <c r="P72" i="6"/>
  <c r="P81" i="6"/>
  <c r="P82" i="6"/>
  <c r="P85" i="6"/>
  <c r="P86" i="6"/>
  <c r="P92" i="6"/>
  <c r="P93" i="6"/>
  <c r="P99" i="6"/>
  <c r="P100" i="6"/>
  <c r="P113" i="6"/>
  <c r="P114" i="6"/>
  <c r="P117" i="6"/>
  <c r="P118" i="6"/>
  <c r="P131" i="6"/>
  <c r="P132" i="6"/>
  <c r="P138" i="6"/>
  <c r="P139" i="6"/>
  <c r="P148" i="6"/>
  <c r="P149" i="6"/>
  <c r="P152" i="6"/>
  <c r="P153" i="6"/>
  <c r="P162" i="6"/>
  <c r="P163" i="6"/>
  <c r="P19" i="6"/>
  <c r="E73" i="6"/>
  <c r="F73" i="6"/>
  <c r="G73" i="6"/>
  <c r="H73" i="6"/>
  <c r="I73" i="6"/>
  <c r="J73" i="6"/>
  <c r="K73" i="6"/>
  <c r="L73" i="6"/>
  <c r="M73" i="6"/>
  <c r="N73" i="6"/>
  <c r="O73" i="6"/>
  <c r="E57" i="6"/>
  <c r="F57" i="6"/>
  <c r="G57" i="6"/>
  <c r="H57" i="6"/>
  <c r="I57" i="6"/>
  <c r="J57" i="6"/>
  <c r="K57" i="6"/>
  <c r="L57" i="6"/>
  <c r="M57" i="6"/>
  <c r="N57" i="6"/>
  <c r="O57" i="6"/>
  <c r="E43" i="6"/>
  <c r="F43" i="6"/>
  <c r="G43" i="6"/>
  <c r="H43" i="6"/>
  <c r="I43" i="6"/>
  <c r="J43" i="6"/>
  <c r="K43" i="6"/>
  <c r="L43" i="6"/>
  <c r="M43" i="6"/>
  <c r="N43" i="6"/>
  <c r="O43" i="6"/>
  <c r="E32" i="6"/>
  <c r="F32" i="6"/>
  <c r="G32" i="6"/>
  <c r="H32" i="6"/>
  <c r="I32" i="6"/>
  <c r="J32" i="6"/>
  <c r="K32" i="6"/>
  <c r="L32" i="6"/>
  <c r="M32" i="6"/>
  <c r="N32" i="6"/>
  <c r="O32" i="6"/>
  <c r="E28" i="6"/>
  <c r="F28" i="6"/>
  <c r="G28" i="6"/>
  <c r="H28" i="6"/>
  <c r="I28" i="6"/>
  <c r="J28" i="6"/>
  <c r="K28" i="6"/>
  <c r="L28" i="6"/>
  <c r="M28" i="6"/>
  <c r="N28" i="6"/>
  <c r="O28" i="6"/>
  <c r="E87" i="6"/>
  <c r="F87" i="6"/>
  <c r="G87" i="6"/>
  <c r="H87" i="6"/>
  <c r="I87" i="6"/>
  <c r="J87" i="6"/>
  <c r="K87" i="6"/>
  <c r="L87" i="6"/>
  <c r="M87" i="6"/>
  <c r="N87" i="6"/>
  <c r="O87" i="6"/>
  <c r="E94" i="6"/>
  <c r="F94" i="6"/>
  <c r="G94" i="6"/>
  <c r="H94" i="6"/>
  <c r="I94" i="6"/>
  <c r="J94" i="6"/>
  <c r="K94" i="6"/>
  <c r="L94" i="6"/>
  <c r="M94" i="6"/>
  <c r="N94" i="6"/>
  <c r="O94" i="6"/>
  <c r="E101" i="6"/>
  <c r="F101" i="6"/>
  <c r="G101" i="6"/>
  <c r="H101" i="6"/>
  <c r="I101" i="6"/>
  <c r="J101" i="6"/>
  <c r="K101" i="6"/>
  <c r="L101" i="6"/>
  <c r="M101" i="6"/>
  <c r="N101" i="6"/>
  <c r="O101" i="6"/>
  <c r="E111" i="6"/>
  <c r="F111" i="6"/>
  <c r="G111" i="6"/>
  <c r="H111" i="6"/>
  <c r="I111" i="6"/>
  <c r="J111" i="6"/>
  <c r="K111" i="6"/>
  <c r="L111" i="6"/>
  <c r="M111" i="6"/>
  <c r="N111" i="6"/>
  <c r="O111" i="6"/>
  <c r="E115" i="6"/>
  <c r="F115" i="6"/>
  <c r="G115" i="6"/>
  <c r="H115" i="6"/>
  <c r="I115" i="6"/>
  <c r="J115" i="6"/>
  <c r="K115" i="6"/>
  <c r="L115" i="6"/>
  <c r="M115" i="6"/>
  <c r="N115" i="6"/>
  <c r="O115" i="6"/>
  <c r="E119" i="6"/>
  <c r="F119" i="6"/>
  <c r="G119" i="6"/>
  <c r="H119" i="6"/>
  <c r="I119" i="6"/>
  <c r="J119" i="6"/>
  <c r="K119" i="6"/>
  <c r="L119" i="6"/>
  <c r="M119" i="6"/>
  <c r="N119" i="6"/>
  <c r="O119" i="6"/>
  <c r="E133" i="6"/>
  <c r="F133" i="6"/>
  <c r="G133" i="6"/>
  <c r="H133" i="6"/>
  <c r="I133" i="6"/>
  <c r="J133" i="6"/>
  <c r="K133" i="6"/>
  <c r="L133" i="6"/>
  <c r="M133" i="6"/>
  <c r="N133" i="6"/>
  <c r="O133" i="6"/>
  <c r="E140" i="6"/>
  <c r="F140" i="6"/>
  <c r="G140" i="6"/>
  <c r="H140" i="6"/>
  <c r="I140" i="6"/>
  <c r="J140" i="6"/>
  <c r="K140" i="6"/>
  <c r="L140" i="6"/>
  <c r="M140" i="6"/>
  <c r="N140" i="6"/>
  <c r="O140" i="6"/>
  <c r="E150" i="6"/>
  <c r="F150" i="6"/>
  <c r="G150" i="6"/>
  <c r="H150" i="6"/>
  <c r="I150" i="6"/>
  <c r="J150" i="6"/>
  <c r="K150" i="6"/>
  <c r="L150" i="6"/>
  <c r="M150" i="6"/>
  <c r="N150" i="6"/>
  <c r="O150" i="6"/>
  <c r="E154" i="6"/>
  <c r="F154" i="6"/>
  <c r="G154" i="6"/>
  <c r="H154" i="6"/>
  <c r="I154" i="6"/>
  <c r="J154" i="6"/>
  <c r="K154" i="6"/>
  <c r="L154" i="6"/>
  <c r="M154" i="6"/>
  <c r="N154" i="6"/>
  <c r="O154" i="6"/>
  <c r="E164" i="6"/>
  <c r="F164" i="6"/>
  <c r="G164" i="6"/>
  <c r="H164" i="6"/>
  <c r="I164" i="6"/>
  <c r="J164" i="6"/>
  <c r="K164" i="6"/>
  <c r="L164" i="6"/>
  <c r="M164" i="6"/>
  <c r="N164" i="6"/>
  <c r="O164" i="6"/>
  <c r="D164" i="6"/>
  <c r="D154" i="6"/>
  <c r="D150" i="6"/>
  <c r="D140" i="6"/>
  <c r="D133" i="6"/>
  <c r="D119" i="6"/>
  <c r="D115" i="6"/>
  <c r="D111" i="6"/>
  <c r="D101" i="6"/>
  <c r="D94" i="6"/>
  <c r="D87" i="6"/>
  <c r="D73" i="6"/>
  <c r="D57" i="6"/>
  <c r="D43" i="6"/>
  <c r="D32" i="6"/>
  <c r="D28" i="6"/>
  <c r="E21" i="6"/>
  <c r="F21" i="6"/>
  <c r="G21" i="6"/>
  <c r="H21" i="6"/>
  <c r="I21" i="6"/>
  <c r="J21" i="6"/>
  <c r="K21" i="6"/>
  <c r="L21" i="6"/>
  <c r="M21" i="6"/>
  <c r="N21" i="6"/>
  <c r="O21" i="6"/>
  <c r="D21" i="6"/>
  <c r="B61" i="7"/>
  <c r="B60" i="7"/>
  <c r="P57" i="6" l="1"/>
  <c r="P43" i="6"/>
  <c r="P21" i="5"/>
  <c r="P133" i="6"/>
  <c r="P115" i="6"/>
  <c r="P32" i="6"/>
  <c r="P21" i="6"/>
  <c r="P101" i="6"/>
  <c r="P154" i="6"/>
  <c r="P119" i="6"/>
  <c r="P94" i="6"/>
  <c r="P87" i="6"/>
  <c r="P73" i="6"/>
  <c r="P83" i="6"/>
  <c r="M60" i="7"/>
  <c r="O7" i="6"/>
  <c r="M62" i="7" s="1"/>
  <c r="K60" i="7"/>
  <c r="M7" i="6"/>
  <c r="K62" i="7" s="1"/>
  <c r="I60" i="7"/>
  <c r="K7" i="6"/>
  <c r="I62" i="7" s="1"/>
  <c r="G60" i="7"/>
  <c r="I7" i="6"/>
  <c r="G62" i="7" s="1"/>
  <c r="E60" i="7"/>
  <c r="G7" i="6"/>
  <c r="E62" i="7" s="1"/>
  <c r="C60" i="7"/>
  <c r="E7" i="6"/>
  <c r="C62" i="7" s="1"/>
  <c r="P5" i="6"/>
  <c r="L60" i="7"/>
  <c r="N7" i="6"/>
  <c r="L62" i="7" s="1"/>
  <c r="J60" i="7"/>
  <c r="L7" i="6"/>
  <c r="J62" i="7" s="1"/>
  <c r="H60" i="7"/>
  <c r="J7" i="6"/>
  <c r="H62" i="7" s="1"/>
  <c r="F60" i="7"/>
  <c r="H7" i="6"/>
  <c r="F62" i="7" s="1"/>
  <c r="D60" i="7"/>
  <c r="F7" i="6"/>
  <c r="D62" i="7" s="1"/>
  <c r="P140" i="6"/>
  <c r="P150" i="6"/>
  <c r="P28" i="6"/>
  <c r="P111" i="6"/>
  <c r="P10" i="6"/>
  <c r="P14" i="6" s="1"/>
  <c r="P10" i="5"/>
  <c r="P14" i="5" s="1"/>
  <c r="P9" i="5"/>
  <c r="N61" i="7"/>
  <c r="N65" i="7" s="1"/>
  <c r="N69" i="7" s="1"/>
  <c r="P164" i="6"/>
  <c r="B62" i="7"/>
  <c r="P7" i="2"/>
  <c r="P7" i="5"/>
  <c r="P41" i="5"/>
  <c r="P37" i="5"/>
  <c r="P33" i="5"/>
  <c r="P29" i="5"/>
  <c r="P25" i="5"/>
  <c r="N78" i="7"/>
  <c r="N82" i="7" s="1"/>
  <c r="N86" i="7" s="1"/>
  <c r="B24" i="7"/>
  <c r="L24" i="7"/>
  <c r="J24" i="7"/>
  <c r="H24" i="7"/>
  <c r="F24" i="7"/>
  <c r="D24" i="7"/>
  <c r="B25" i="7"/>
  <c r="M24" i="7"/>
  <c r="K24" i="7"/>
  <c r="I24" i="7"/>
  <c r="G24" i="7"/>
  <c r="E24" i="7"/>
  <c r="C24" i="7"/>
  <c r="B26" i="7"/>
  <c r="N79" i="7"/>
  <c r="N83" i="7" s="1"/>
  <c r="N87" i="7" s="1"/>
  <c r="I10" i="5" l="1"/>
  <c r="F10" i="5"/>
  <c r="L10" i="5"/>
  <c r="O10" i="5"/>
  <c r="F8" i="6"/>
  <c r="O8" i="6"/>
  <c r="L8" i="6"/>
  <c r="I8" i="6"/>
  <c r="F10" i="2"/>
  <c r="L10" i="2"/>
  <c r="I10" i="2"/>
  <c r="O10" i="2"/>
  <c r="N60" i="7"/>
  <c r="N64" i="7" s="1"/>
  <c r="N68" i="7" s="1"/>
  <c r="P7" i="6"/>
  <c r="N24" i="7"/>
  <c r="N28" i="7" s="1"/>
  <c r="N32" i="7" s="1"/>
  <c r="N25" i="7"/>
  <c r="N29" i="7" s="1"/>
  <c r="N33" i="7" s="1"/>
  <c r="N88" i="7"/>
  <c r="P87" i="7" s="1"/>
  <c r="N84" i="7"/>
  <c r="N80" i="7"/>
  <c r="P13" i="5"/>
  <c r="P15" i="5" s="1"/>
  <c r="P11" i="5"/>
  <c r="O14" i="5" s="1"/>
  <c r="P9" i="6"/>
  <c r="C43" i="7"/>
  <c r="C7" i="7" s="1"/>
  <c r="D43" i="7"/>
  <c r="D7" i="7" s="1"/>
  <c r="E43" i="7"/>
  <c r="E7" i="7" s="1"/>
  <c r="F43" i="7"/>
  <c r="F7" i="7" s="1"/>
  <c r="G43" i="7"/>
  <c r="G7" i="7" s="1"/>
  <c r="H43" i="7"/>
  <c r="H7" i="7" s="1"/>
  <c r="I43" i="7"/>
  <c r="I7" i="7" s="1"/>
  <c r="J43" i="7"/>
  <c r="J7" i="7" s="1"/>
  <c r="K43" i="7"/>
  <c r="K7" i="7" s="1"/>
  <c r="L43" i="7"/>
  <c r="L7" i="7" s="1"/>
  <c r="M43" i="7"/>
  <c r="M7" i="7" s="1"/>
  <c r="C42" i="7"/>
  <c r="C6" i="7" s="1"/>
  <c r="D42" i="7"/>
  <c r="D6" i="7" s="1"/>
  <c r="E42" i="7"/>
  <c r="E6" i="7" s="1"/>
  <c r="F42" i="7"/>
  <c r="F6" i="7" s="1"/>
  <c r="G42" i="7"/>
  <c r="G6" i="7" s="1"/>
  <c r="H42" i="7"/>
  <c r="H6" i="7" s="1"/>
  <c r="I42" i="7"/>
  <c r="I6" i="7" s="1"/>
  <c r="J42" i="7"/>
  <c r="J6" i="7" s="1"/>
  <c r="K42" i="7"/>
  <c r="K6" i="7" s="1"/>
  <c r="L42" i="7"/>
  <c r="L6" i="7" s="1"/>
  <c r="M42" i="7"/>
  <c r="M6" i="7" s="1"/>
  <c r="B43" i="7"/>
  <c r="B7" i="7" s="1"/>
  <c r="B42" i="7"/>
  <c r="B6" i="7" s="1"/>
  <c r="P109" i="4"/>
  <c r="P110" i="4"/>
  <c r="P111" i="4"/>
  <c r="P102" i="4"/>
  <c r="P103" i="4"/>
  <c r="P104" i="4"/>
  <c r="P105" i="4"/>
  <c r="P106" i="4"/>
  <c r="P82" i="4"/>
  <c r="P83" i="4"/>
  <c r="P84" i="4"/>
  <c r="P86" i="4"/>
  <c r="P87" i="4"/>
  <c r="P88" i="4"/>
  <c r="P90" i="4"/>
  <c r="P91" i="4"/>
  <c r="P92" i="4"/>
  <c r="P94" i="4"/>
  <c r="P95" i="4"/>
  <c r="P96" i="4"/>
  <c r="P98" i="4"/>
  <c r="P99" i="4"/>
  <c r="P100" i="4"/>
  <c r="P74" i="4"/>
  <c r="P75" i="4"/>
  <c r="P76" i="4"/>
  <c r="P78" i="4"/>
  <c r="P79" i="4"/>
  <c r="P80" i="4"/>
  <c r="P66" i="4"/>
  <c r="P67" i="4"/>
  <c r="P68" i="4"/>
  <c r="P70" i="4"/>
  <c r="P71" i="4"/>
  <c r="P72" i="4"/>
  <c r="P65" i="2"/>
  <c r="P66" i="2"/>
  <c r="P67" i="2"/>
  <c r="P59" i="4"/>
  <c r="P60" i="4"/>
  <c r="P61" i="4"/>
  <c r="P59" i="2"/>
  <c r="P60" i="2"/>
  <c r="P61" i="2"/>
  <c r="P62" i="2"/>
  <c r="P63" i="2"/>
  <c r="P58" i="2"/>
  <c r="P56" i="4"/>
  <c r="P57" i="4"/>
  <c r="P55" i="4"/>
  <c r="P51" i="4"/>
  <c r="P52" i="4"/>
  <c r="P53" i="4"/>
  <c r="P39" i="4"/>
  <c r="P40" i="4"/>
  <c r="P41" i="4"/>
  <c r="P49" i="2"/>
  <c r="P51" i="2"/>
  <c r="P52" i="2"/>
  <c r="P53" i="2"/>
  <c r="P34" i="2"/>
  <c r="P35" i="2"/>
  <c r="P36" i="2"/>
  <c r="P38" i="2"/>
  <c r="P39" i="2"/>
  <c r="P40" i="2"/>
  <c r="P41" i="2"/>
  <c r="P42" i="2"/>
  <c r="P43" i="2"/>
  <c r="P44" i="2"/>
  <c r="P45" i="2"/>
  <c r="P46" i="2"/>
  <c r="P47" i="2"/>
  <c r="P48" i="2"/>
  <c r="P30" i="2"/>
  <c r="P31" i="2"/>
  <c r="P32" i="2"/>
  <c r="P28" i="2"/>
  <c r="P27" i="2"/>
  <c r="P26" i="2"/>
  <c r="P24" i="2"/>
  <c r="P22" i="2"/>
  <c r="P9" i="2" s="1"/>
  <c r="P23" i="2"/>
  <c r="P10" i="2" s="1"/>
  <c r="P14" i="2" s="1"/>
  <c r="P47" i="4"/>
  <c r="P48" i="4"/>
  <c r="P49" i="4"/>
  <c r="P20" i="4"/>
  <c r="P21" i="4"/>
  <c r="P23" i="4"/>
  <c r="P24" i="4"/>
  <c r="P25" i="4"/>
  <c r="P27" i="4"/>
  <c r="P28" i="4"/>
  <c r="P29" i="4"/>
  <c r="P31" i="4"/>
  <c r="P32" i="4"/>
  <c r="P33" i="4"/>
  <c r="P35" i="4"/>
  <c r="P36" i="4"/>
  <c r="P37" i="4"/>
  <c r="P44" i="4"/>
  <c r="P45" i="4"/>
  <c r="P19" i="4"/>
  <c r="L8" i="7" l="1"/>
  <c r="J8" i="7"/>
  <c r="H8" i="7"/>
  <c r="F8" i="7"/>
  <c r="D8" i="7"/>
  <c r="M8" i="7"/>
  <c r="K8" i="7"/>
  <c r="I8" i="7"/>
  <c r="G8" i="7"/>
  <c r="E8" i="7"/>
  <c r="C8" i="7"/>
  <c r="B8" i="7"/>
  <c r="N70" i="7"/>
  <c r="P69" i="7" s="1"/>
  <c r="P86" i="7"/>
  <c r="N66" i="7"/>
  <c r="O13" i="5"/>
  <c r="F10" i="6"/>
  <c r="I10" i="6"/>
  <c r="O10" i="6"/>
  <c r="L10" i="6"/>
  <c r="N62" i="7"/>
  <c r="P11" i="2"/>
  <c r="O14" i="2" s="1"/>
  <c r="P13" i="2"/>
  <c r="P15" i="2" s="1"/>
  <c r="N42" i="7"/>
  <c r="N46" i="7" s="1"/>
  <c r="N30" i="7"/>
  <c r="D7" i="4"/>
  <c r="N7" i="4"/>
  <c r="L44" i="7" s="1"/>
  <c r="L7" i="4"/>
  <c r="J44" i="7" s="1"/>
  <c r="J7" i="4"/>
  <c r="H44" i="7" s="1"/>
  <c r="H7" i="4"/>
  <c r="F44" i="7" s="1"/>
  <c r="F7" i="4"/>
  <c r="D44" i="7" s="1"/>
  <c r="P6" i="4"/>
  <c r="P107" i="4"/>
  <c r="N43" i="7"/>
  <c r="N47" i="7" s="1"/>
  <c r="N51" i="7" s="1"/>
  <c r="N7" i="7"/>
  <c r="N11" i="7" s="1"/>
  <c r="N15" i="7" s="1"/>
  <c r="O7" i="4"/>
  <c r="M44" i="7" s="1"/>
  <c r="M7" i="4"/>
  <c r="K44" i="7" s="1"/>
  <c r="K7" i="4"/>
  <c r="I44" i="7" s="1"/>
  <c r="I7" i="4"/>
  <c r="G44" i="7" s="1"/>
  <c r="G7" i="4"/>
  <c r="E44" i="7" s="1"/>
  <c r="E7" i="4"/>
  <c r="C44" i="7" s="1"/>
  <c r="P5" i="4"/>
  <c r="N6" i="7"/>
  <c r="N10" i="7" s="1"/>
  <c r="N14" i="7" s="1"/>
  <c r="N34" i="7"/>
  <c r="P33" i="7" s="1"/>
  <c r="N26" i="7"/>
  <c r="P13" i="6"/>
  <c r="P11" i="6"/>
  <c r="P32" i="7" l="1"/>
  <c r="P68" i="7"/>
  <c r="P10" i="4"/>
  <c r="P14" i="4" s="1"/>
  <c r="I9" i="4"/>
  <c r="F9" i="4"/>
  <c r="O9" i="4"/>
  <c r="L9" i="4"/>
  <c r="P9" i="4"/>
  <c r="I8" i="4"/>
  <c r="O8" i="4"/>
  <c r="F8" i="4"/>
  <c r="L8" i="4"/>
  <c r="P15" i="6"/>
  <c r="O14" i="6" s="1"/>
  <c r="O13" i="2"/>
  <c r="N16" i="7"/>
  <c r="P14" i="7" s="1"/>
  <c r="N44" i="7"/>
  <c r="N12" i="7"/>
  <c r="N8" i="7"/>
  <c r="B44" i="7"/>
  <c r="P7" i="4"/>
  <c r="N48" i="7"/>
  <c r="N50" i="7"/>
  <c r="N52" i="7" l="1"/>
  <c r="P51" i="7" s="1"/>
  <c r="P15" i="7"/>
  <c r="I10" i="4"/>
  <c r="F10" i="4"/>
  <c r="O10" i="4"/>
  <c r="L10" i="4"/>
  <c r="P13" i="4"/>
  <c r="P15" i="4" s="1"/>
  <c r="P11" i="4"/>
  <c r="O14" i="4" s="1"/>
  <c r="O13" i="6"/>
  <c r="P50" i="7" l="1"/>
  <c r="O13" i="4"/>
</calcChain>
</file>

<file path=xl/sharedStrings.xml><?xml version="1.0" encoding="utf-8"?>
<sst xmlns="http://schemas.openxmlformats.org/spreadsheetml/2006/main" count="1136" uniqueCount="385">
  <si>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</si>
  <si>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</si>
  <si>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</si>
  <si>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</si>
  <si>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</si>
  <si>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</si>
  <si>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</si>
  <si>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</si>
  <si>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</si>
  <si>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</si>
  <si>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</si>
  <si>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</si>
  <si>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Päevane</t>
  </si>
  <si>
    <t>kWh</t>
  </si>
  <si>
    <t>MWh</t>
  </si>
  <si>
    <t>GWh</t>
  </si>
  <si>
    <t>Öine</t>
  </si>
  <si>
    <t>Staadioni 48</t>
  </si>
  <si>
    <t>Ilmatsalu 46</t>
  </si>
  <si>
    <t>Jaamamõisa 30</t>
  </si>
  <si>
    <t>Jaani 7</t>
  </si>
  <si>
    <t>Küüni 3</t>
  </si>
  <si>
    <t>Pepleri 27</t>
  </si>
  <si>
    <t>Pikk 63</t>
  </si>
  <si>
    <t>Kokku</t>
  </si>
  <si>
    <t>Tartu Hooldekodu</t>
  </si>
  <si>
    <t>A korpus</t>
  </si>
  <si>
    <t>Aleksandri 10</t>
  </si>
  <si>
    <t>Kaunase pst.67</t>
  </si>
  <si>
    <t>Sõpruse pst.12</t>
  </si>
  <si>
    <t>Ploomi 1</t>
  </si>
  <si>
    <t>Tamme pst. 43a</t>
  </si>
  <si>
    <t>Õpetaja 10</t>
  </si>
  <si>
    <t>Tähe 56</t>
  </si>
  <si>
    <t>Kummeli 5</t>
  </si>
  <si>
    <t>Tiigi seltsimaja</t>
  </si>
  <si>
    <t>Tiigi 11</t>
  </si>
  <si>
    <t>Kaunase pst.68</t>
  </si>
  <si>
    <t xml:space="preserve"> Laste turvakodu</t>
  </si>
  <si>
    <t>Tiigi 55</t>
  </si>
  <si>
    <t>Linnamuuseum</t>
  </si>
  <si>
    <t>Narva mnt. 23</t>
  </si>
  <si>
    <t>Jaama 14</t>
  </si>
  <si>
    <t>Riia 38</t>
  </si>
  <si>
    <t>Jaani 16</t>
  </si>
  <si>
    <t xml:space="preserve"> Linnaraamatukogu</t>
  </si>
  <si>
    <t>Kompanii 3/5</t>
  </si>
  <si>
    <t>Puiestee 126</t>
  </si>
  <si>
    <t>Puiestee 62</t>
  </si>
  <si>
    <t>Kaunase pst.69</t>
  </si>
  <si>
    <t>Tiigi 25</t>
  </si>
  <si>
    <t>Aardla 138</t>
  </si>
  <si>
    <t>Veeriku 41</t>
  </si>
  <si>
    <t>Lutsu 4/8</t>
  </si>
  <si>
    <t>Lutsu 2</t>
  </si>
  <si>
    <t>Uus 54</t>
  </si>
  <si>
    <t>Ida 8</t>
  </si>
  <si>
    <t>Lubja 14</t>
  </si>
  <si>
    <t>Mõisavahe 32</t>
  </si>
  <si>
    <t>Põllu 11</t>
  </si>
  <si>
    <t>Tamme pst.24a</t>
  </si>
  <si>
    <t>Vanemuise 35</t>
  </si>
  <si>
    <t>Kroonuaia 7</t>
  </si>
  <si>
    <t>Anne 65</t>
  </si>
  <si>
    <t>Puusepa 10</t>
  </si>
  <si>
    <t>Anne 9</t>
  </si>
  <si>
    <t>Tähe 103</t>
  </si>
  <si>
    <t>Aianduse 4</t>
  </si>
  <si>
    <t>Raatuse 88a</t>
  </si>
  <si>
    <t>Kaunase pst 71</t>
  </si>
  <si>
    <t>Sepa 18</t>
  </si>
  <si>
    <t>Ropka tee 25</t>
  </si>
  <si>
    <t>Vanemuise 28</t>
  </si>
  <si>
    <t>Taara pst.8</t>
  </si>
  <si>
    <t>Anne 67</t>
  </si>
  <si>
    <t>Ilmatsalu 24a</t>
  </si>
  <si>
    <t>Tammsaare 10</t>
  </si>
  <si>
    <t>Tõnissoni 3</t>
  </si>
  <si>
    <t>Ropka 34</t>
  </si>
  <si>
    <t>Kalevi 52a</t>
  </si>
  <si>
    <t>Kesk 6</t>
  </si>
  <si>
    <t>Ravila 43</t>
  </si>
  <si>
    <t>Kivi 44</t>
  </si>
  <si>
    <t>Anne 63</t>
  </si>
  <si>
    <t>Akadeemia 2</t>
  </si>
  <si>
    <t>Herbert Masingu</t>
  </si>
  <si>
    <t>Vanemuise 33</t>
  </si>
  <si>
    <t>Anne 69</t>
  </si>
  <si>
    <t>I Muusikakool</t>
  </si>
  <si>
    <t>Tähe 5</t>
  </si>
  <si>
    <t>jaanuar</t>
  </si>
  <si>
    <t>Sass</t>
  </si>
  <si>
    <t>Aadress</t>
  </si>
  <si>
    <t>Nimetus</t>
  </si>
  <si>
    <t>Triinu ja Taavi</t>
  </si>
  <si>
    <t>Pääsupesa</t>
  </si>
  <si>
    <t>Ploomike</t>
  </si>
  <si>
    <t xml:space="preserve"> Tõruke</t>
  </si>
  <si>
    <t>Klaabu</t>
  </si>
  <si>
    <t>Liiva 32</t>
  </si>
  <si>
    <t>keskus</t>
  </si>
  <si>
    <t>B korpus</t>
  </si>
  <si>
    <t>Kelluke</t>
  </si>
  <si>
    <t>Mänguasjamuuseum</t>
  </si>
  <si>
    <t>Teatri Kodu</t>
  </si>
  <si>
    <t>Hellik</t>
  </si>
  <si>
    <t>Lotte</t>
  </si>
  <si>
    <t>Lille Maja</t>
  </si>
  <si>
    <t>Lille 9</t>
  </si>
  <si>
    <t>Sirel</t>
  </si>
  <si>
    <t>Mõmmik</t>
  </si>
  <si>
    <t>Maarjamõisa</t>
  </si>
  <si>
    <t>Annike</t>
  </si>
  <si>
    <t>Rukkilill</t>
  </si>
  <si>
    <t>Ristikhein</t>
  </si>
  <si>
    <t>Midrimaa</t>
  </si>
  <si>
    <t>Nukitsamees</t>
  </si>
  <si>
    <t>Krõll</t>
  </si>
  <si>
    <t>Meelespea</t>
  </si>
  <si>
    <t>Tähtvere</t>
  </si>
  <si>
    <t>Lastekeskus</t>
  </si>
  <si>
    <t>Kesklinna</t>
  </si>
  <si>
    <t>Poku</t>
  </si>
  <si>
    <t>Kivike</t>
  </si>
  <si>
    <t>Kannike</t>
  </si>
  <si>
    <t>Karoliine</t>
  </si>
  <si>
    <t>Helika</t>
  </si>
  <si>
    <t>Piilupesa</t>
  </si>
  <si>
    <t>aasta</t>
  </si>
  <si>
    <t>Annelinna</t>
  </si>
  <si>
    <t>Gümnaasium</t>
  </si>
  <si>
    <t>Hugo Treffneri</t>
  </si>
  <si>
    <t>Munga 12</t>
  </si>
  <si>
    <t>Lastekunstikool</t>
  </si>
  <si>
    <t>Tiigi 61</t>
  </si>
  <si>
    <t>Kroonuaia Kool</t>
  </si>
  <si>
    <t>Maarja Kool</t>
  </si>
  <si>
    <t>Veeriku Kool</t>
  </si>
  <si>
    <t>Kutseharidus-</t>
  </si>
  <si>
    <t>Jaan Poska</t>
  </si>
  <si>
    <t>Kesklinna Kool</t>
  </si>
  <si>
    <t>Descartes'i</t>
  </si>
  <si>
    <t>Mart Reiniku</t>
  </si>
  <si>
    <t>Miina Härma</t>
  </si>
  <si>
    <t>Kool</t>
  </si>
  <si>
    <t>Lina 2</t>
  </si>
  <si>
    <t>Karlova</t>
  </si>
  <si>
    <t>Annemõisa 4</t>
  </si>
  <si>
    <t>sotsiaalelamu</t>
  </si>
  <si>
    <t>Kalda tee 40</t>
  </si>
  <si>
    <t>Puiestee 79</t>
  </si>
  <si>
    <t>Lubja 7</t>
  </si>
  <si>
    <t>Nisu 2a</t>
  </si>
  <si>
    <t>Rahu 8</t>
  </si>
  <si>
    <t>Kaunase pst 22</t>
  </si>
  <si>
    <t>Kaunase pst 23</t>
  </si>
  <si>
    <t>II Muusikakool</t>
  </si>
  <si>
    <t>Äriruumid</t>
  </si>
  <si>
    <t>Puiestee 114</t>
  </si>
  <si>
    <t>hoone 3-3</t>
  </si>
  <si>
    <t>hoone 3-7/1</t>
  </si>
  <si>
    <t>hoone 3-7/2</t>
  </si>
  <si>
    <t>hoone 3-8/1</t>
  </si>
  <si>
    <t>hoone 3-8/2</t>
  </si>
  <si>
    <t>Vaksali 14</t>
  </si>
  <si>
    <t>Tähe 101</t>
  </si>
  <si>
    <t>Bürooruumid</t>
  </si>
  <si>
    <t>Raekoda</t>
  </si>
  <si>
    <t>I k</t>
  </si>
  <si>
    <t>II k</t>
  </si>
  <si>
    <t>Raekoja plats 3</t>
  </si>
  <si>
    <t>Raekoja plats 12</t>
  </si>
  <si>
    <t>Jaama 122</t>
  </si>
  <si>
    <t>Rahumäe kalmistu</t>
  </si>
  <si>
    <t>Puiestee 3</t>
  </si>
  <si>
    <t>Leinamaja</t>
  </si>
  <si>
    <t>Külmkamber</t>
  </si>
  <si>
    <t>Puiestee kalmistu</t>
  </si>
  <si>
    <t>Puiestee 3a</t>
  </si>
  <si>
    <t>Võru 75a</t>
  </si>
  <si>
    <t>Pauluse kalmistu</t>
  </si>
  <si>
    <t>Kalmistu 22</t>
  </si>
  <si>
    <t>Raadi kalmistu</t>
  </si>
  <si>
    <t>Annemõisa 1</t>
  </si>
  <si>
    <t>Mõisavahe 67</t>
  </si>
  <si>
    <t>Puiestee 114a</t>
  </si>
  <si>
    <t>Staadioni 34</t>
  </si>
  <si>
    <t>Kastani 139</t>
  </si>
  <si>
    <t>Ülikooli 11</t>
  </si>
  <si>
    <t>Ajutised lühiajalised</t>
  </si>
  <si>
    <t>Prognoos</t>
  </si>
  <si>
    <t>Vanemuise 48</t>
  </si>
  <si>
    <t>I - II korrus</t>
  </si>
  <si>
    <t>38ZEE-00638092-U</t>
  </si>
  <si>
    <t>III - IV korrus</t>
  </si>
  <si>
    <t>38ZEE-00638094-O</t>
  </si>
  <si>
    <t>Küüni 5</t>
  </si>
  <si>
    <t>kelder</t>
  </si>
  <si>
    <t>38ZEE-00638089-D</t>
  </si>
  <si>
    <t>38ZEE-00638091-X</t>
  </si>
  <si>
    <t>38ZEE-00638095-L</t>
  </si>
  <si>
    <t>Elektriautod öösel</t>
  </si>
  <si>
    <t>38ZEE-00638098-C</t>
  </si>
  <si>
    <t>38ZEE-00638099-9</t>
  </si>
  <si>
    <t>38ZEE-00638100-U</t>
  </si>
  <si>
    <t>38ZEE-00638101-R</t>
  </si>
  <si>
    <t>38ZEE-00638102-O</t>
  </si>
  <si>
    <t>38ZEE-00638105-F</t>
  </si>
  <si>
    <t>38ZEE-00638113-H</t>
  </si>
  <si>
    <t>38ZEE-00638107-9</t>
  </si>
  <si>
    <t>38ZEE-00638106-C</t>
  </si>
  <si>
    <t>38ZEE-00638110-Q</t>
  </si>
  <si>
    <t>38ZEE-00638112-K</t>
  </si>
  <si>
    <t>38ZEE-00638114-E</t>
  </si>
  <si>
    <t>38ZEE-00638118-2</t>
  </si>
  <si>
    <t>38ZEE-00674807-7</t>
  </si>
  <si>
    <t>38ZEE-00688164-X</t>
  </si>
  <si>
    <t>38ZEE-00281470-Q</t>
  </si>
  <si>
    <t>38ZEE-00281498-V</t>
  </si>
  <si>
    <t>38ZEE-00281502-6</t>
  </si>
  <si>
    <t>38ZEE-00281503-3</t>
  </si>
  <si>
    <t>38ZEE-00281506-V</t>
  </si>
  <si>
    <t>38ZEE-00281519-I</t>
  </si>
  <si>
    <t>38ZEE-00281534-P</t>
  </si>
  <si>
    <t>38ZEE-00281535-M</t>
  </si>
  <si>
    <t>38ZEE-00281536-J</t>
  </si>
  <si>
    <t>38ZEE-00281538-D</t>
  </si>
  <si>
    <t>38ZEE-00281539-A</t>
  </si>
  <si>
    <t>Vetelpääste hoone</t>
  </si>
  <si>
    <t>38ZEE-00363719-2</t>
  </si>
  <si>
    <t>l/a Sipsik, p/k Kalda</t>
  </si>
  <si>
    <t>38ZEE-00384329-Z</t>
  </si>
  <si>
    <t>38ZEE-00398772-M</t>
  </si>
  <si>
    <t>2 mõõtepunkti</t>
  </si>
  <si>
    <t>aasta %</t>
  </si>
  <si>
    <t>I kv %</t>
  </si>
  <si>
    <t>II kv %</t>
  </si>
  <si>
    <t>III kv %</t>
  </si>
  <si>
    <t>IV kv %</t>
  </si>
  <si>
    <t>38ZEE-00115828-Z</t>
  </si>
  <si>
    <t>38ZEE-00438724-X</t>
  </si>
  <si>
    <t>38ZEE-00438725-U</t>
  </si>
  <si>
    <t>38ZEE-00677661-U</t>
  </si>
  <si>
    <t>38ZEE-00424340-E</t>
  </si>
  <si>
    <t>38ZEE-00667303-X</t>
  </si>
  <si>
    <t>38ZEE-00667265-8</t>
  </si>
  <si>
    <t>38ZEE-00241494-Y</t>
  </si>
  <si>
    <t>38ZEE-00240283-K</t>
  </si>
  <si>
    <t>38ZEE-00242333-N</t>
  </si>
  <si>
    <t>38ZEE-00240282-N</t>
  </si>
  <si>
    <t>38ZEE-00530886-1</t>
  </si>
  <si>
    <t>38ZEE-00502790-T</t>
  </si>
  <si>
    <t>38ZEE-00252485-M</t>
  </si>
  <si>
    <t>Hariduse Tugi-</t>
  </si>
  <si>
    <t>teenuste Keskus</t>
  </si>
  <si>
    <t>38ZEE-00441392-T</t>
  </si>
  <si>
    <t>38ZEE-00464983-5</t>
  </si>
  <si>
    <t>38ZEE-00312736-7</t>
  </si>
  <si>
    <t>38ZEE-00434962-0</t>
  </si>
  <si>
    <t>38ZEE-00257942-T</t>
  </si>
  <si>
    <t>Veski 35</t>
  </si>
  <si>
    <t>Päevakeskus Tähtvere</t>
  </si>
  <si>
    <t>38ZEE-00462423-T</t>
  </si>
  <si>
    <t>Uus 56</t>
  </si>
  <si>
    <t>Anne Noortekeskus</t>
  </si>
  <si>
    <t>38ZEE-00449742-I</t>
  </si>
  <si>
    <t>lepingud (manööver),</t>
  </si>
  <si>
    <t>üksikud korterid, üüriruumid</t>
  </si>
  <si>
    <t>38ZEE-00415100-4, 38ZEE-00415099-K</t>
  </si>
  <si>
    <t>38ZEE-00441116-M</t>
  </si>
  <si>
    <t>38ZEE-00441061-M</t>
  </si>
  <si>
    <t>38ZEE-00437611-K</t>
  </si>
  <si>
    <t>38ZEE-00266450-I</t>
  </si>
  <si>
    <t>38ZEE-00266451-F</t>
  </si>
  <si>
    <t>38ZEE-00437643-2</t>
  </si>
  <si>
    <t>38ZEE-00263128-2</t>
  </si>
  <si>
    <t>38ZEE-00334179-N</t>
  </si>
  <si>
    <t>38ZEE-00438711-9</t>
  </si>
  <si>
    <t>38ZEE-00537565-M</t>
  </si>
  <si>
    <t>38ZEE-00435410-8</t>
  </si>
  <si>
    <t>38ZEE-00461455-H</t>
  </si>
  <si>
    <t>38ZEE-00350395-R</t>
  </si>
  <si>
    <t>38ZEE-00435594-X</t>
  </si>
  <si>
    <t>38ZEE-00435427-K</t>
  </si>
  <si>
    <t>38ZEE-00536346-6</t>
  </si>
  <si>
    <t>38ZEE-00470642-J</t>
  </si>
  <si>
    <t>38ZEE-00270991-3</t>
  </si>
  <si>
    <t>38ZEE-00435018-4</t>
  </si>
  <si>
    <t>38ZEE-00259403-I</t>
  </si>
  <si>
    <t>38ZEE-00437222-X</t>
  </si>
  <si>
    <t>38ZEE-00697397-1</t>
  </si>
  <si>
    <t>38ZEE-00355097-6</t>
  </si>
  <si>
    <t>38ZEE-00349902-W</t>
  </si>
  <si>
    <t>38ZEE-00695724-U</t>
  </si>
  <si>
    <t>38ZEE-00469001-L</t>
  </si>
  <si>
    <t>38ZEE-00438731-1</t>
  </si>
  <si>
    <t>38ZEE-00301131-S</t>
  </si>
  <si>
    <t>38ZEE-00573064-9</t>
  </si>
  <si>
    <t>38ZEE-00350738-M</t>
  </si>
  <si>
    <t>38ZEE-00435014-G</t>
  </si>
  <si>
    <t>38ZEE-00350696-9</t>
  </si>
  <si>
    <t>38ZEE-00216578-G</t>
  </si>
  <si>
    <t>38ZEE-00299924-S</t>
  </si>
  <si>
    <t>38ZEE-00441072-F</t>
  </si>
  <si>
    <t>38ZEE-00640179-G</t>
  </si>
  <si>
    <t>38ZEE-00640176-P</t>
  </si>
  <si>
    <t>38ZEE-00640177-M</t>
  </si>
  <si>
    <t>38ZEE-00686072-F</t>
  </si>
  <si>
    <t>38ZEE-00640180-2</t>
  </si>
  <si>
    <t>38ZEE-00640178-J</t>
  </si>
  <si>
    <t>38ZEE-00640175-S</t>
  </si>
  <si>
    <t>38ZEE-00436581-3</t>
  </si>
  <si>
    <t>38ZEE-00535191-H</t>
  </si>
  <si>
    <t>38ZEE-00350260-M</t>
  </si>
  <si>
    <t>38ZEE-00468170-Y</t>
  </si>
  <si>
    <t>38ZEE-00437590-X</t>
  </si>
  <si>
    <t>Pepleri 10</t>
  </si>
  <si>
    <t>38ZEE-00455215-Q</t>
  </si>
  <si>
    <t>II OSA - A</t>
  </si>
  <si>
    <t>II OSA - B</t>
  </si>
  <si>
    <t>II OSA - C</t>
  </si>
  <si>
    <t>II OSA - D</t>
  </si>
  <si>
    <t>Forseliuse Kool</t>
  </si>
  <si>
    <t>Raatuse Kool</t>
  </si>
  <si>
    <t>Kaunase pst 70</t>
  </si>
  <si>
    <t>Kivilinna Kool</t>
  </si>
  <si>
    <t>38ZEE-00667568-L</t>
  </si>
  <si>
    <t>38ZEE-00667569-I</t>
  </si>
  <si>
    <t>Hansa Kool</t>
  </si>
  <si>
    <t>Naerumaa (I)</t>
  </si>
  <si>
    <t>Naerumaa (II)</t>
  </si>
  <si>
    <t>Aleksander Puškini</t>
  </si>
  <si>
    <t>Variku Kool</t>
  </si>
  <si>
    <t>Kristjan Jaak Petersoni</t>
  </si>
  <si>
    <t>Jaama 123</t>
  </si>
  <si>
    <t>38ZEE-00454422-R</t>
  </si>
  <si>
    <t>II OSA</t>
  </si>
  <si>
    <t>31 mõõtepunkti</t>
  </si>
  <si>
    <t>11 mõõtepunkti</t>
  </si>
  <si>
    <t>Tamme Kool</t>
  </si>
  <si>
    <t>50 mõõtepunkti</t>
  </si>
  <si>
    <t>2015 tarbimine</t>
  </si>
  <si>
    <t>38ZEE-00441114-S</t>
  </si>
  <si>
    <t>Puiestee 126b</t>
  </si>
  <si>
    <t>38ZEE-00667390-6</t>
  </si>
  <si>
    <t>38ZEE-00673249-L</t>
  </si>
  <si>
    <t>38ZEE-00472388-P</t>
  </si>
  <si>
    <t>38ZEE-00472389-M</t>
  </si>
  <si>
    <t>Kopli 1</t>
  </si>
  <si>
    <t>W. Struve 8a</t>
  </si>
  <si>
    <t>38ZEE-00266635-1</t>
  </si>
  <si>
    <t>38ZEE-00266636-Z</t>
  </si>
  <si>
    <t>38ZEE-00266637-W</t>
  </si>
  <si>
    <t>38ZEE-00355315-T</t>
  </si>
  <si>
    <t>38ZEE-00463063-R</t>
  </si>
  <si>
    <t>38ZEE-00469794-F</t>
  </si>
  <si>
    <t>38ZEE-00476569-X</t>
  </si>
  <si>
    <t>Riia 25</t>
  </si>
  <si>
    <t>Riia 25a</t>
  </si>
  <si>
    <t>38ZEE-00344689-O</t>
  </si>
  <si>
    <t>38ZEE-00437610-N</t>
  </si>
  <si>
    <t>38ZEE-00437609-0</t>
  </si>
  <si>
    <t>38ZEE-00441126-I</t>
  </si>
  <si>
    <t>38ZEE-00441127-F</t>
  </si>
  <si>
    <t>Kooli 14</t>
  </si>
  <si>
    <t>38ZEE-00437228-F</t>
  </si>
  <si>
    <t>38ZEE-00437230-Z</t>
  </si>
  <si>
    <t>38ZEE-00437231-W</t>
  </si>
  <si>
    <t>38ZEE-00211495-F</t>
  </si>
  <si>
    <t>Riia 10-42</t>
  </si>
  <si>
    <t>43 mõõtepunkti</t>
  </si>
  <si>
    <t>38ZEE-00674176-H</t>
  </si>
  <si>
    <t>38ZEE-00673054-5</t>
  </si>
  <si>
    <t>38ZEE-00678549-D</t>
  </si>
  <si>
    <t>38ZEE-00696200-W</t>
  </si>
  <si>
    <t>38ZEE-00674177-E</t>
  </si>
  <si>
    <r>
      <t xml:space="preserve">Tartu linnale kuuluvate muude hoonete keskmine tarbimine kuude lõikes - </t>
    </r>
    <r>
      <rPr>
        <b/>
        <sz val="12"/>
        <color rgb="FF00B050"/>
        <rFont val="Arial"/>
        <family val="2"/>
        <charset val="186"/>
      </rPr>
      <t>2016</t>
    </r>
  </si>
  <si>
    <r>
      <t xml:space="preserve">Tartu linna koolide keskmine tarbimine kuude lõikes - </t>
    </r>
    <r>
      <rPr>
        <b/>
        <sz val="12"/>
        <color rgb="FF00B050"/>
        <rFont val="Arial"/>
        <family val="2"/>
        <charset val="186"/>
      </rPr>
      <t>2016</t>
    </r>
  </si>
  <si>
    <r>
      <t xml:space="preserve">Tartu linna lasteaedade keskmine tarbimine kuude lõikes - </t>
    </r>
    <r>
      <rPr>
        <b/>
        <sz val="12"/>
        <color rgb="FF00B050"/>
        <rFont val="Arial"/>
        <family val="2"/>
        <charset val="186"/>
      </rPr>
      <t>2016</t>
    </r>
  </si>
  <si>
    <r>
      <t xml:space="preserve">Tartu linnale kuuluvate elamute keskmine tarbimine kuude lõikes - </t>
    </r>
    <r>
      <rPr>
        <b/>
        <sz val="12"/>
        <color rgb="FF00B050"/>
        <rFont val="Arial"/>
        <family val="2"/>
        <charset val="186"/>
      </rPr>
      <t>2016</t>
    </r>
  </si>
  <si>
    <t>KESKMINE KOGUTARBIMINE KUUDE LÕIKES - 2016</t>
  </si>
  <si>
    <t>Tartu linnale kuuluvate elamute keskmine tarbimine kuude lõikes - 2016</t>
  </si>
  <si>
    <t>Tartu linna lasteaedade keskmine tarbimine kuude lõikes - 2016</t>
  </si>
  <si>
    <t>Tartu linna koolide keskmine tarbimine kuude lõikes - 2016</t>
  </si>
  <si>
    <t>Tartu linnale kuuluvate muude hoonete keskmine tarbimine kuude lõikes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</si>
</sst>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0.0"/>
  </numFmts>
  <fonts count="39">
    <font>
      <sz val="11"/>
      <color theme="1"/>
      <name val="Arial"/>
      <family val="2"/>
      <charset val="186"/>
    </font>
    <font>
      <b/>
      <i/>
      <sz val="16"/>
      <color theme="1"/>
      <name val="Arial"/>
      <family val="2"/>
      <charset val="186"/>
    </font>
    <font>
      <b/>
      <i/>
      <u/>
      <sz val="11"/>
      <color theme="1"/>
      <name val="Arial"/>
      <family val="2"/>
      <charset val="186"/>
    </font>
    <font>
      <sz val="11"/>
      <color rgb="FF0000FF"/>
      <name val="Arial"/>
      <family val="2"/>
      <charset val="186"/>
    </font>
    <font>
      <sz val="11"/>
      <color rgb="FFFF00FF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2"/>
      <color theme="1"/>
      <name val="Arial"/>
      <family val="2"/>
      <charset val="186"/>
    </font>
    <font>
      <sz val="10"/>
      <color theme="1"/>
      <name val="Arial1"/>
      <charset val="186"/>
    </font>
    <font>
      <b/>
      <sz val="10"/>
      <color theme="1"/>
      <name val="Arial1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name val="Arial1"/>
      <charset val="186"/>
    </font>
    <font>
      <b/>
      <sz val="10"/>
      <name val="Arial1"/>
      <charset val="186"/>
    </font>
    <font>
      <sz val="10"/>
      <color rgb="FF0000FF"/>
      <name val="Arial"/>
      <family val="2"/>
      <charset val="186"/>
    </font>
    <font>
      <sz val="10"/>
      <color rgb="FFFF00FF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2"/>
      <name val="Arial"/>
      <family val="2"/>
      <charset val="186"/>
    </font>
    <font>
      <sz val="10"/>
      <color rgb="FF00B050"/>
      <name val="Arial"/>
      <family val="2"/>
      <charset val="186"/>
    </font>
    <font>
      <sz val="10"/>
      <color rgb="FF0070C0"/>
      <name val="Arial"/>
      <family val="2"/>
      <charset val="186"/>
    </font>
    <font>
      <sz val="10"/>
      <color rgb="FFC00000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theme="9"/>
      <name val="Arial1"/>
      <charset val="186"/>
    </font>
    <font>
      <sz val="10"/>
      <color theme="9"/>
      <name val="Arial"/>
      <family val="2"/>
      <charset val="186"/>
    </font>
    <font>
      <sz val="10"/>
      <color theme="9"/>
      <name val="Arial1"/>
      <charset val="186"/>
    </font>
    <font>
      <sz val="11"/>
      <color theme="9"/>
      <name val="Arial"/>
      <family val="2"/>
      <charset val="186"/>
    </font>
    <font>
      <b/>
      <sz val="10"/>
      <color rgb="FF00B050"/>
      <name val="Arial1"/>
      <charset val="186"/>
    </font>
    <font>
      <sz val="10"/>
      <color rgb="FF00B050"/>
      <name val="Arial1"/>
      <charset val="186"/>
    </font>
    <font>
      <b/>
      <sz val="10"/>
      <color rgb="FFFF0000"/>
      <name val="Arial1"/>
      <charset val="186"/>
    </font>
    <font>
      <sz val="10"/>
      <color rgb="FFFF0000"/>
      <name val="Arial1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20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7" fillId="0" borderId="0" xfId="0" applyFont="1" applyAlignment="1">
      <alignment horizontal="center"/>
    </xf>
    <xf numFmtId="0" fontId="8" fillId="0" borderId="3" xfId="0" applyFont="1" applyBorder="1"/>
    <xf numFmtId="0" fontId="9" fillId="0" borderId="3" xfId="0" applyFont="1" applyBorder="1"/>
    <xf numFmtId="0" fontId="0" fillId="0" borderId="0" xfId="0" applyAlignment="1">
      <alignment horizontal="center"/>
    </xf>
    <xf numFmtId="0" fontId="8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" xfId="0" applyFont="1" applyBorder="1"/>
    <xf numFmtId="0" fontId="8" fillId="0" borderId="5" xfId="0" applyFont="1" applyBorder="1"/>
    <xf numFmtId="0" fontId="9" fillId="0" borderId="0" xfId="0" applyFont="1" applyBorder="1"/>
    <xf numFmtId="0" fontId="14" fillId="0" borderId="3" xfId="0" applyFont="1" applyBorder="1"/>
    <xf numFmtId="0" fontId="13" fillId="0" borderId="0" xfId="0" applyFont="1"/>
    <xf numFmtId="0" fontId="15" fillId="0" borderId="3" xfId="0" applyFont="1" applyBorder="1"/>
    <xf numFmtId="0" fontId="15" fillId="0" borderId="0" xfId="0" applyFont="1" applyBorder="1"/>
    <xf numFmtId="2" fontId="5" fillId="0" borderId="0" xfId="0" applyNumberFormat="1" applyFont="1"/>
    <xf numFmtId="165" fontId="5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165" fontId="3" fillId="0" borderId="0" xfId="0" applyNumberFormat="1" applyFont="1" applyBorder="1"/>
    <xf numFmtId="165" fontId="4" fillId="0" borderId="0" xfId="0" applyNumberFormat="1" applyFon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0" fontId="5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Fill="1" applyBorder="1"/>
    <xf numFmtId="1" fontId="3" fillId="0" borderId="4" xfId="0" applyNumberFormat="1" applyFont="1" applyBorder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/>
    <xf numFmtId="0" fontId="9" fillId="0" borderId="8" xfId="0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Border="1"/>
    <xf numFmtId="0" fontId="19" fillId="0" borderId="3" xfId="0" applyFont="1" applyBorder="1"/>
    <xf numFmtId="9" fontId="0" fillId="0" borderId="0" xfId="5" applyFont="1"/>
    <xf numFmtId="0" fontId="9" fillId="0" borderId="20" xfId="0" applyFont="1" applyFill="1" applyBorder="1" applyAlignment="1">
      <alignment horizontal="center"/>
    </xf>
    <xf numFmtId="2" fontId="12" fillId="0" borderId="0" xfId="0" applyNumberFormat="1" applyFont="1"/>
    <xf numFmtId="1" fontId="4" fillId="0" borderId="4" xfId="0" applyNumberFormat="1" applyFont="1" applyBorder="1"/>
    <xf numFmtId="0" fontId="8" fillId="0" borderId="16" xfId="0" applyFont="1" applyBorder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3" fontId="16" fillId="0" borderId="4" xfId="0" applyNumberFormat="1" applyFont="1" applyBorder="1"/>
    <xf numFmtId="0" fontId="16" fillId="0" borderId="0" xfId="0" applyFont="1"/>
    <xf numFmtId="3" fontId="17" fillId="0" borderId="4" xfId="0" applyNumberFormat="1" applyFont="1" applyBorder="1"/>
    <xf numFmtId="0" fontId="17" fillId="0" borderId="0" xfId="0" applyFont="1"/>
    <xf numFmtId="3" fontId="18" fillId="0" borderId="4" xfId="0" applyNumberFormat="1" applyFont="1" applyBorder="1"/>
    <xf numFmtId="0" fontId="18" fillId="0" borderId="0" xfId="0" applyFont="1"/>
    <xf numFmtId="3" fontId="24" fillId="0" borderId="14" xfId="0" applyNumberFormat="1" applyFont="1" applyBorder="1"/>
    <xf numFmtId="9" fontId="19" fillId="0" borderId="13" xfId="5" applyFont="1" applyBorder="1"/>
    <xf numFmtId="9" fontId="19" fillId="0" borderId="15" xfId="5" applyFont="1" applyBorder="1"/>
    <xf numFmtId="3" fontId="25" fillId="0" borderId="16" xfId="0" applyNumberFormat="1" applyFont="1" applyBorder="1"/>
    <xf numFmtId="9" fontId="19" fillId="0" borderId="0" xfId="5" applyFont="1" applyBorder="1"/>
    <xf numFmtId="9" fontId="19" fillId="0" borderId="17" xfId="5" applyFont="1" applyBorder="1"/>
    <xf numFmtId="165" fontId="16" fillId="0" borderId="0" xfId="0" applyNumberFormat="1" applyFont="1"/>
    <xf numFmtId="0" fontId="23" fillId="0" borderId="0" xfId="0" applyFont="1" applyAlignment="1">
      <alignment horizontal="center"/>
    </xf>
    <xf numFmtId="3" fontId="18" fillId="0" borderId="18" xfId="0" applyNumberFormat="1" applyFont="1" applyBorder="1"/>
    <xf numFmtId="0" fontId="19" fillId="0" borderId="12" xfId="0" applyFont="1" applyBorder="1"/>
    <xf numFmtId="9" fontId="19" fillId="0" borderId="19" xfId="5" applyFont="1" applyBorder="1"/>
    <xf numFmtId="165" fontId="17" fillId="0" borderId="0" xfId="0" applyNumberFormat="1" applyFont="1"/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5" fontId="18" fillId="0" borderId="0" xfId="0" applyNumberFormat="1" applyFont="1"/>
    <xf numFmtId="9" fontId="19" fillId="0" borderId="0" xfId="5" applyFont="1"/>
    <xf numFmtId="2" fontId="16" fillId="0" borderId="0" xfId="0" applyNumberFormat="1" applyFont="1"/>
    <xf numFmtId="2" fontId="17" fillId="0" borderId="0" xfId="0" applyNumberFormat="1" applyFont="1"/>
    <xf numFmtId="2" fontId="18" fillId="0" borderId="0" xfId="0" applyNumberFormat="1" applyFont="1"/>
    <xf numFmtId="0" fontId="18" fillId="0" borderId="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27" fillId="0" borderId="0" xfId="0" applyNumberFormat="1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0" xfId="0" applyFont="1"/>
    <xf numFmtId="0" fontId="31" fillId="0" borderId="0" xfId="0" applyFont="1" applyBorder="1"/>
    <xf numFmtId="9" fontId="31" fillId="0" borderId="0" xfId="5" applyFont="1" applyBorder="1"/>
    <xf numFmtId="0" fontId="32" fillId="0" borderId="0" xfId="0" applyFont="1" applyBorder="1"/>
    <xf numFmtId="0" fontId="34" fillId="0" borderId="0" xfId="0" applyFont="1"/>
    <xf numFmtId="9" fontId="32" fillId="0" borderId="0" xfId="5" applyFont="1"/>
    <xf numFmtId="0" fontId="33" fillId="0" borderId="0" xfId="0" applyFont="1" applyBorder="1"/>
    <xf numFmtId="0" fontId="28" fillId="0" borderId="0" xfId="0" applyFont="1" applyFill="1" applyAlignment="1">
      <alignment horizontal="center"/>
    </xf>
    <xf numFmtId="0" fontId="31" fillId="0" borderId="2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23" fillId="0" borderId="3" xfId="0" applyFont="1" applyBorder="1"/>
    <xf numFmtId="0" fontId="36" fillId="0" borderId="3" xfId="0" applyFont="1" applyBorder="1"/>
    <xf numFmtId="0" fontId="35" fillId="0" borderId="3" xfId="0" applyFont="1" applyBorder="1"/>
    <xf numFmtId="0" fontId="35" fillId="0" borderId="9" xfId="0" applyFont="1" applyBorder="1" applyAlignment="1">
      <alignment horizontal="center"/>
    </xf>
    <xf numFmtId="0" fontId="26" fillId="0" borderId="3" xfId="0" applyFont="1" applyBorder="1"/>
    <xf numFmtId="0" fontId="23" fillId="0" borderId="0" xfId="0" applyFont="1"/>
    <xf numFmtId="0" fontId="35" fillId="0" borderId="21" xfId="0" applyFont="1" applyBorder="1" applyAlignment="1">
      <alignment horizontal="center"/>
    </xf>
    <xf numFmtId="165" fontId="32" fillId="0" borderId="3" xfId="0" applyNumberFormat="1" applyFont="1" applyBorder="1"/>
    <xf numFmtId="165" fontId="31" fillId="0" borderId="3" xfId="0" applyNumberFormat="1" applyFont="1" applyBorder="1"/>
    <xf numFmtId="165" fontId="23" fillId="0" borderId="3" xfId="0" applyNumberFormat="1" applyFont="1" applyBorder="1"/>
    <xf numFmtId="165" fontId="35" fillId="0" borderId="3" xfId="0" applyNumberFormat="1" applyFont="1" applyBorder="1"/>
    <xf numFmtId="165" fontId="32" fillId="0" borderId="0" xfId="0" applyNumberFormat="1" applyFont="1"/>
    <xf numFmtId="165" fontId="31" fillId="0" borderId="0" xfId="0" applyNumberFormat="1" applyFont="1" applyBorder="1"/>
    <xf numFmtId="165" fontId="31" fillId="0" borderId="0" xfId="5" applyNumberFormat="1" applyFont="1" applyBorder="1"/>
    <xf numFmtId="165" fontId="32" fillId="0" borderId="0" xfId="0" applyNumberFormat="1" applyFont="1" applyBorder="1"/>
    <xf numFmtId="165" fontId="36" fillId="0" borderId="3" xfId="0" applyNumberFormat="1" applyFont="1" applyBorder="1"/>
    <xf numFmtId="165" fontId="32" fillId="0" borderId="0" xfId="5" applyNumberFormat="1" applyFont="1"/>
    <xf numFmtId="165" fontId="26" fillId="0" borderId="3" xfId="0" applyNumberFormat="1" applyFont="1" applyBorder="1"/>
    <xf numFmtId="165" fontId="19" fillId="0" borderId="0" xfId="0" applyNumberFormat="1" applyFont="1"/>
    <xf numFmtId="165" fontId="19" fillId="0" borderId="6" xfId="0" applyNumberFormat="1" applyFont="1" applyBorder="1"/>
    <xf numFmtId="165" fontId="18" fillId="0" borderId="6" xfId="0" applyNumberFormat="1" applyFont="1" applyBorder="1"/>
    <xf numFmtId="165" fontId="27" fillId="0" borderId="0" xfId="0" applyNumberFormat="1" applyFont="1"/>
    <xf numFmtId="165" fontId="28" fillId="0" borderId="0" xfId="0" applyNumberFormat="1" applyFont="1"/>
    <xf numFmtId="165" fontId="29" fillId="0" borderId="3" xfId="0" applyNumberFormat="1" applyFont="1" applyBorder="1"/>
    <xf numFmtId="165" fontId="37" fillId="0" borderId="3" xfId="0" applyNumberFormat="1" applyFont="1" applyBorder="1"/>
    <xf numFmtId="165" fontId="38" fillId="0" borderId="3" xfId="0" applyNumberFormat="1" applyFont="1" applyBorder="1"/>
    <xf numFmtId="0" fontId="26" fillId="0" borderId="1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1" xfId="0" applyFont="1" applyBorder="1" applyAlignment="1">
      <alignment horizontal="center"/>
    </xf>
  </cellXfs>
  <cellStyles count="6">
    <cellStyle name="Heading" xfId="1"/>
    <cellStyle name="Heading1" xfId="2"/>
    <cellStyle name="Normaallaad" xfId="0" builtinId="0" customBuiltin="1"/>
    <cellStyle name="Protsent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koond'!$A$6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koond'!$B$5:$M$5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koond'!$B$6:$M$6</c:f>
              <c:numCache>
                <c:formatCode>0</c:formatCode>
                <c:ptCount val="12"/>
                <c:pt idx="0">
                  <c:v>711262.70000000007</c:v>
                </c:pt>
                <c:pt idx="1">
                  <c:v>695280.5</c:v>
                </c:pt>
                <c:pt idx="2">
                  <c:v>685580.2</c:v>
                </c:pt>
                <c:pt idx="3">
                  <c:v>592793.99999999988</c:v>
                </c:pt>
                <c:pt idx="4">
                  <c:v>542319.5</c:v>
                </c:pt>
                <c:pt idx="5">
                  <c:v>368397.99999999994</c:v>
                </c:pt>
                <c:pt idx="6">
                  <c:v>241553.36119999998</c:v>
                </c:pt>
                <c:pt idx="7">
                  <c:v>341252.408</c:v>
                </c:pt>
                <c:pt idx="8">
                  <c:v>602838.23</c:v>
                </c:pt>
                <c:pt idx="9">
                  <c:v>640028.04900000012</c:v>
                </c:pt>
                <c:pt idx="10">
                  <c:v>817946.82777999993</c:v>
                </c:pt>
                <c:pt idx="11">
                  <c:v>703893.19787999988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koond'!$A$7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koond'!$B$5:$M$5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koond'!$B$7:$M$7</c:f>
              <c:numCache>
                <c:formatCode>0</c:formatCode>
                <c:ptCount val="12"/>
                <c:pt idx="0">
                  <c:v>350531.69999999995</c:v>
                </c:pt>
                <c:pt idx="1">
                  <c:v>307611.3</c:v>
                </c:pt>
                <c:pt idx="2">
                  <c:v>311757.60000000003</c:v>
                </c:pt>
                <c:pt idx="3">
                  <c:v>315302.60000000009</c:v>
                </c:pt>
                <c:pt idx="4">
                  <c:v>290938.39999999997</c:v>
                </c:pt>
                <c:pt idx="5">
                  <c:v>222822.30000000005</c:v>
                </c:pt>
                <c:pt idx="6">
                  <c:v>201822.34279999998</c:v>
                </c:pt>
                <c:pt idx="7">
                  <c:v>211038.598</c:v>
                </c:pt>
                <c:pt idx="8">
                  <c:v>288670.69099999999</c:v>
                </c:pt>
                <c:pt idx="9">
                  <c:v>349045.94499999995</c:v>
                </c:pt>
                <c:pt idx="10">
                  <c:v>325294.12321999995</c:v>
                </c:pt>
                <c:pt idx="11">
                  <c:v>332721.01312000002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koond'!$A$8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koond'!$B$5:$M$5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koond'!$B$8:$M$8</c:f>
              <c:numCache>
                <c:formatCode>0</c:formatCode>
                <c:ptCount val="12"/>
                <c:pt idx="0">
                  <c:v>1061794.3999999999</c:v>
                </c:pt>
                <c:pt idx="1">
                  <c:v>1002891.8</c:v>
                </c:pt>
                <c:pt idx="2">
                  <c:v>997337.8</c:v>
                </c:pt>
                <c:pt idx="3">
                  <c:v>908096.6</c:v>
                </c:pt>
                <c:pt idx="4">
                  <c:v>833257.89999999991</c:v>
                </c:pt>
                <c:pt idx="5">
                  <c:v>591220.30000000005</c:v>
                </c:pt>
                <c:pt idx="6">
                  <c:v>443375.70399999997</c:v>
                </c:pt>
                <c:pt idx="7">
                  <c:v>552291.00600000005</c:v>
                </c:pt>
                <c:pt idx="8">
                  <c:v>891508.92099999997</c:v>
                </c:pt>
                <c:pt idx="9">
                  <c:v>989073.99400000006</c:v>
                </c:pt>
                <c:pt idx="10">
                  <c:v>1143240.9509999999</c:v>
                </c:pt>
                <c:pt idx="11">
                  <c:v>1036614.2109999999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8512"/>
        <c:axId val="95818496"/>
      </c:lineChart>
      <c:catAx>
        <c:axId val="958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95818496"/>
        <c:crosses val="autoZero"/>
        <c:auto val="1"/>
        <c:lblAlgn val="ctr"/>
        <c:lblOffset val="100"/>
        <c:noMultiLvlLbl val="0"/>
      </c:catAx>
      <c:valAx>
        <c:axId val="95818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80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koond'!$A$78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koond'!$N$77:$O$77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koond'!$N$78:$O$78</c:f>
              <c:numCache>
                <c:formatCode>General</c:formatCode>
                <c:ptCount val="2"/>
                <c:pt idx="0" formatCode="0">
                  <c:v>1503844.9742500004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koond'!$A$79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koond'!$N$77:$O$77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koond'!$N$79:$O$79</c:f>
              <c:numCache>
                <c:formatCode>General</c:formatCode>
                <c:ptCount val="2"/>
                <c:pt idx="0" formatCode="0">
                  <c:v>933349.68775000016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koond'!$A$80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koond'!$N$77:$O$77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koond'!$N$80:$O$80</c:f>
              <c:numCache>
                <c:formatCode>General</c:formatCode>
                <c:ptCount val="2"/>
                <c:pt idx="0" formatCode="0">
                  <c:v>2437194.6620000005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36032"/>
        <c:axId val="101037568"/>
      </c:barChart>
      <c:catAx>
        <c:axId val="10103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37568"/>
        <c:crosses val="autoZero"/>
        <c:auto val="1"/>
        <c:lblAlgn val="ctr"/>
        <c:lblOffset val="100"/>
        <c:noMultiLvlLbl val="0"/>
      </c:catAx>
      <c:valAx>
        <c:axId val="101037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03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koond'!$A$6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koond'!$N$5:$O$5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koond'!$N$6:$O$6</c:f>
              <c:numCache>
                <c:formatCode>General</c:formatCode>
                <c:ptCount val="2"/>
                <c:pt idx="0" formatCode="0">
                  <c:v>6943146.9738600003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koond'!$A$7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koond'!$N$5:$O$5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koond'!$N$7:$O$7</c:f>
              <c:numCache>
                <c:formatCode>General</c:formatCode>
                <c:ptCount val="2"/>
                <c:pt idx="0" formatCode="0">
                  <c:v>3507556.61314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koond'!$A$8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koond'!$N$5:$O$5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koond'!$N$8:$O$8</c:f>
              <c:numCache>
                <c:formatCode>General</c:formatCode>
                <c:ptCount val="2"/>
                <c:pt idx="0" formatCode="0">
                  <c:v>10450703.587000001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44224"/>
        <c:axId val="95845760"/>
      </c:barChart>
      <c:catAx>
        <c:axId val="9584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95845760"/>
        <c:crosses val="autoZero"/>
        <c:auto val="1"/>
        <c:lblAlgn val="ctr"/>
        <c:lblOffset val="100"/>
        <c:noMultiLvlLbl val="0"/>
      </c:catAx>
      <c:valAx>
        <c:axId val="958457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584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koond'!$A$24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koond'!$B$23:$M$23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koond'!$B$24:$M$24</c:f>
              <c:numCache>
                <c:formatCode>0</c:formatCode>
                <c:ptCount val="12"/>
                <c:pt idx="0">
                  <c:v>25848.300000000003</c:v>
                </c:pt>
                <c:pt idx="1">
                  <c:v>24500.699999999997</c:v>
                </c:pt>
                <c:pt idx="2">
                  <c:v>25038.100000000002</c:v>
                </c:pt>
                <c:pt idx="3">
                  <c:v>21363.599999999999</c:v>
                </c:pt>
                <c:pt idx="4">
                  <c:v>19364.699999999997</c:v>
                </c:pt>
                <c:pt idx="5">
                  <c:v>19227.699999999997</c:v>
                </c:pt>
                <c:pt idx="6">
                  <c:v>17763.822000000004</c:v>
                </c:pt>
                <c:pt idx="7">
                  <c:v>20983.103000000003</c:v>
                </c:pt>
                <c:pt idx="8">
                  <c:v>22249.303</c:v>
                </c:pt>
                <c:pt idx="9">
                  <c:v>23564.771000000001</c:v>
                </c:pt>
                <c:pt idx="10">
                  <c:v>26724.466</c:v>
                </c:pt>
                <c:pt idx="11">
                  <c:v>26808.616000000002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koond'!$A$25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koond'!$B$23:$M$23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koond'!$B$25:$M$25</c:f>
              <c:numCache>
                <c:formatCode>0</c:formatCode>
                <c:ptCount val="12"/>
                <c:pt idx="0">
                  <c:v>23322.6</c:v>
                </c:pt>
                <c:pt idx="1">
                  <c:v>19402</c:v>
                </c:pt>
                <c:pt idx="2">
                  <c:v>19384.099999999999</c:v>
                </c:pt>
                <c:pt idx="3">
                  <c:v>19243.600000000002</c:v>
                </c:pt>
                <c:pt idx="4">
                  <c:v>16984</c:v>
                </c:pt>
                <c:pt idx="5">
                  <c:v>15911</c:v>
                </c:pt>
                <c:pt idx="6">
                  <c:v>17041.485000000001</c:v>
                </c:pt>
                <c:pt idx="7">
                  <c:v>16598.742999999999</c:v>
                </c:pt>
                <c:pt idx="8">
                  <c:v>18867.469000000001</c:v>
                </c:pt>
                <c:pt idx="9">
                  <c:v>22907.038999999997</c:v>
                </c:pt>
                <c:pt idx="10">
                  <c:v>20815.992000000002</c:v>
                </c:pt>
                <c:pt idx="11">
                  <c:v>21792.745999999996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koond'!$A$26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koond'!$B$23:$M$23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koond'!$B$26:$M$26</c:f>
              <c:numCache>
                <c:formatCode>0</c:formatCode>
                <c:ptCount val="12"/>
                <c:pt idx="0">
                  <c:v>49170.9</c:v>
                </c:pt>
                <c:pt idx="1">
                  <c:v>43902.7</c:v>
                </c:pt>
                <c:pt idx="2">
                  <c:v>44422.2</c:v>
                </c:pt>
                <c:pt idx="3">
                  <c:v>40607.199999999997</c:v>
                </c:pt>
                <c:pt idx="4">
                  <c:v>36348.699999999997</c:v>
                </c:pt>
                <c:pt idx="5">
                  <c:v>35138.699999999997</c:v>
                </c:pt>
                <c:pt idx="6">
                  <c:v>34805.307000000001</c:v>
                </c:pt>
                <c:pt idx="7">
                  <c:v>37581.846000000005</c:v>
                </c:pt>
                <c:pt idx="8">
                  <c:v>41116.771999999997</c:v>
                </c:pt>
                <c:pt idx="9">
                  <c:v>46471.81</c:v>
                </c:pt>
                <c:pt idx="10">
                  <c:v>47540.457999999999</c:v>
                </c:pt>
                <c:pt idx="11">
                  <c:v>48601.361999999994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1360"/>
        <c:axId val="97392896"/>
      </c:lineChart>
      <c:catAx>
        <c:axId val="9739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97392896"/>
        <c:crosses val="autoZero"/>
        <c:auto val="1"/>
        <c:lblAlgn val="ctr"/>
        <c:lblOffset val="100"/>
        <c:noMultiLvlLbl val="0"/>
      </c:catAx>
      <c:valAx>
        <c:axId val="97392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391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koond'!$A$24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koond'!$N$23:$O$23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koond'!$N$24:$O$24</c:f>
              <c:numCache>
                <c:formatCode>General</c:formatCode>
                <c:ptCount val="2"/>
                <c:pt idx="0" formatCode="0">
                  <c:v>273437.18100000004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koond'!$A$25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koond'!$N$23:$O$23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koond'!$N$25:$O$25</c:f>
              <c:numCache>
                <c:formatCode>General</c:formatCode>
                <c:ptCount val="2"/>
                <c:pt idx="0" formatCode="0">
                  <c:v>232270.77399999998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koond'!$A$26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koond'!$N$23:$O$23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koond'!$N$26:$O$26</c:f>
              <c:numCache>
                <c:formatCode>General</c:formatCode>
                <c:ptCount val="2"/>
                <c:pt idx="0" formatCode="0">
                  <c:v>505707.95500000002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30912"/>
        <c:axId val="97444992"/>
      </c:barChart>
      <c:catAx>
        <c:axId val="9743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7444992"/>
        <c:crosses val="autoZero"/>
        <c:auto val="1"/>
        <c:lblAlgn val="ctr"/>
        <c:lblOffset val="100"/>
        <c:noMultiLvlLbl val="0"/>
      </c:catAx>
      <c:valAx>
        <c:axId val="97444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43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koond'!$A$42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koond'!$N$41:$O$41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koond'!$N$42:$O$42</c:f>
              <c:numCache>
                <c:formatCode>General</c:formatCode>
                <c:ptCount val="2"/>
                <c:pt idx="0" formatCode="0">
                  <c:v>958369.36360999988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koond'!$A$43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koond'!$N$41:$O$41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koond'!$N$43:$O$43</c:f>
              <c:numCache>
                <c:formatCode>General</c:formatCode>
                <c:ptCount val="2"/>
                <c:pt idx="0" formatCode="0">
                  <c:v>422633.85739000002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koond'!$A$44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koond'!$N$41:$O$41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koond'!$N$44:$O$44</c:f>
              <c:numCache>
                <c:formatCode>General</c:formatCode>
                <c:ptCount val="2"/>
                <c:pt idx="0" formatCode="0">
                  <c:v>1381003.2209999999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02336"/>
        <c:axId val="99504128"/>
      </c:barChart>
      <c:catAx>
        <c:axId val="9950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504128"/>
        <c:crosses val="autoZero"/>
        <c:auto val="1"/>
        <c:lblAlgn val="ctr"/>
        <c:lblOffset val="100"/>
        <c:noMultiLvlLbl val="0"/>
      </c:catAx>
      <c:valAx>
        <c:axId val="99504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50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koond'!$A$42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koond'!$B$41:$M$41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koond'!$B$42:$M$42</c:f>
              <c:numCache>
                <c:formatCode>0</c:formatCode>
                <c:ptCount val="12"/>
                <c:pt idx="0">
                  <c:v>108380.7</c:v>
                </c:pt>
                <c:pt idx="1">
                  <c:v>96730.8</c:v>
                </c:pt>
                <c:pt idx="2">
                  <c:v>90245.39999999998</c:v>
                </c:pt>
                <c:pt idx="3">
                  <c:v>72153.599999999977</c:v>
                </c:pt>
                <c:pt idx="4">
                  <c:v>65209.8</c:v>
                </c:pt>
                <c:pt idx="5">
                  <c:v>48745.3</c:v>
                </c:pt>
                <c:pt idx="6">
                  <c:v>26090.940950000004</c:v>
                </c:pt>
                <c:pt idx="7">
                  <c:v>52481.70199999999</c:v>
                </c:pt>
                <c:pt idx="8">
                  <c:v>75055.737000000008</c:v>
                </c:pt>
                <c:pt idx="9">
                  <c:v>91178.695999999996</c:v>
                </c:pt>
                <c:pt idx="10">
                  <c:v>122105.60178000001</c:v>
                </c:pt>
                <c:pt idx="11">
                  <c:v>109991.08587999998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koond'!$A$43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koond'!$B$41:$M$41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koond'!$B$43:$M$43</c:f>
              <c:numCache>
                <c:formatCode>0</c:formatCode>
                <c:ptCount val="12"/>
                <c:pt idx="0">
                  <c:v>42475.6</c:v>
                </c:pt>
                <c:pt idx="1">
                  <c:v>36209.100000000006</c:v>
                </c:pt>
                <c:pt idx="2">
                  <c:v>37273</c:v>
                </c:pt>
                <c:pt idx="3">
                  <c:v>39099.80000000001</c:v>
                </c:pt>
                <c:pt idx="4">
                  <c:v>34597.800000000003</c:v>
                </c:pt>
                <c:pt idx="5">
                  <c:v>26722</c:v>
                </c:pt>
                <c:pt idx="6">
                  <c:v>19031.454050000004</c:v>
                </c:pt>
                <c:pt idx="7">
                  <c:v>25992.584999999999</c:v>
                </c:pt>
                <c:pt idx="8">
                  <c:v>35750.085999999988</c:v>
                </c:pt>
                <c:pt idx="9">
                  <c:v>45566.540000000008</c:v>
                </c:pt>
                <c:pt idx="10">
                  <c:v>40426.990220000007</c:v>
                </c:pt>
                <c:pt idx="11">
                  <c:v>39488.902119999999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koond'!$A$44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koond'!$B$41:$M$41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koond'!$B$44:$M$44</c:f>
              <c:numCache>
                <c:formatCode>0</c:formatCode>
                <c:ptCount val="12"/>
                <c:pt idx="0">
                  <c:v>150856.29999999999</c:v>
                </c:pt>
                <c:pt idx="1">
                  <c:v>132939.90000000002</c:v>
                </c:pt>
                <c:pt idx="2">
                  <c:v>127518.39999999998</c:v>
                </c:pt>
                <c:pt idx="3">
                  <c:v>111253.4</c:v>
                </c:pt>
                <c:pt idx="4">
                  <c:v>99807.6</c:v>
                </c:pt>
                <c:pt idx="5">
                  <c:v>75467.3</c:v>
                </c:pt>
                <c:pt idx="6">
                  <c:v>45122.395000000004</c:v>
                </c:pt>
                <c:pt idx="7">
                  <c:v>78474.286999999982</c:v>
                </c:pt>
                <c:pt idx="8">
                  <c:v>110805.823</c:v>
                </c:pt>
                <c:pt idx="9">
                  <c:v>136745.236</c:v>
                </c:pt>
                <c:pt idx="10">
                  <c:v>162532.592</c:v>
                </c:pt>
                <c:pt idx="11">
                  <c:v>149479.98799999998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5392"/>
        <c:axId val="99537664"/>
      </c:lineChart>
      <c:catAx>
        <c:axId val="9951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9537664"/>
        <c:crosses val="autoZero"/>
        <c:auto val="1"/>
        <c:lblAlgn val="ctr"/>
        <c:lblOffset val="100"/>
        <c:noMultiLvlLbl val="0"/>
      </c:catAx>
      <c:valAx>
        <c:axId val="995376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51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koond'!$A$60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koond'!$B$59:$M$59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koond'!$B$60:$M$60</c:f>
              <c:numCache>
                <c:formatCode>0</c:formatCode>
                <c:ptCount val="12"/>
                <c:pt idx="0">
                  <c:v>425795.1</c:v>
                </c:pt>
                <c:pt idx="1">
                  <c:v>438557</c:v>
                </c:pt>
                <c:pt idx="2">
                  <c:v>428803.10000000003</c:v>
                </c:pt>
                <c:pt idx="3">
                  <c:v>382652.19999999995</c:v>
                </c:pt>
                <c:pt idx="4">
                  <c:v>346800.2</c:v>
                </c:pt>
                <c:pt idx="5">
                  <c:v>196842.69999999998</c:v>
                </c:pt>
                <c:pt idx="6">
                  <c:v>103150.856</c:v>
                </c:pt>
                <c:pt idx="7">
                  <c:v>157430.08799999999</c:v>
                </c:pt>
                <c:pt idx="8">
                  <c:v>385798.17799999996</c:v>
                </c:pt>
                <c:pt idx="9">
                  <c:v>398316.78300000005</c:v>
                </c:pt>
                <c:pt idx="10">
                  <c:v>519991.15099999995</c:v>
                </c:pt>
                <c:pt idx="11">
                  <c:v>423358.09899999993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koond'!$A$61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koond'!$B$59:$M$59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koond'!$B$61:$M$61</c:f>
              <c:numCache>
                <c:formatCode>0</c:formatCode>
                <c:ptCount val="12"/>
                <c:pt idx="0">
                  <c:v>190227.79999999996</c:v>
                </c:pt>
                <c:pt idx="1">
                  <c:v>171046.39999999999</c:v>
                </c:pt>
                <c:pt idx="2">
                  <c:v>172294.40000000002</c:v>
                </c:pt>
                <c:pt idx="3">
                  <c:v>180997.10000000003</c:v>
                </c:pt>
                <c:pt idx="4">
                  <c:v>169710.99999999997</c:v>
                </c:pt>
                <c:pt idx="5">
                  <c:v>114615.10000000002</c:v>
                </c:pt>
                <c:pt idx="6">
                  <c:v>94526.757999999987</c:v>
                </c:pt>
                <c:pt idx="7">
                  <c:v>101419.296</c:v>
                </c:pt>
                <c:pt idx="8">
                  <c:v>165069.405</c:v>
                </c:pt>
                <c:pt idx="9">
                  <c:v>195482.58799999996</c:v>
                </c:pt>
                <c:pt idx="10">
                  <c:v>180768.424</c:v>
                </c:pt>
                <c:pt idx="11">
                  <c:v>183144.02299999996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koond'!$A$62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koond'!$B$59:$M$59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koond'!$B$62:$M$62</c:f>
              <c:numCache>
                <c:formatCode>0</c:formatCode>
                <c:ptCount val="12"/>
                <c:pt idx="0">
                  <c:v>616022.89999999991</c:v>
                </c:pt>
                <c:pt idx="1">
                  <c:v>609603.4</c:v>
                </c:pt>
                <c:pt idx="2">
                  <c:v>601097.5</c:v>
                </c:pt>
                <c:pt idx="3">
                  <c:v>563649.30000000005</c:v>
                </c:pt>
                <c:pt idx="4">
                  <c:v>516511.19999999995</c:v>
                </c:pt>
                <c:pt idx="5">
                  <c:v>311457.8</c:v>
                </c:pt>
                <c:pt idx="6">
                  <c:v>197677.614</c:v>
                </c:pt>
                <c:pt idx="7">
                  <c:v>258849.38399999999</c:v>
                </c:pt>
                <c:pt idx="8">
                  <c:v>550867.58299999998</c:v>
                </c:pt>
                <c:pt idx="9">
                  <c:v>593799.37100000004</c:v>
                </c:pt>
                <c:pt idx="10">
                  <c:v>700759.57499999995</c:v>
                </c:pt>
                <c:pt idx="11">
                  <c:v>606502.12199999986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9536"/>
        <c:axId val="99891072"/>
      </c:lineChart>
      <c:catAx>
        <c:axId val="9988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99891072"/>
        <c:crosses val="autoZero"/>
        <c:auto val="1"/>
        <c:lblAlgn val="ctr"/>
        <c:lblOffset val="100"/>
        <c:noMultiLvlLbl val="0"/>
      </c:catAx>
      <c:valAx>
        <c:axId val="99891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88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2961188446164"/>
          <c:y val="7.4202284134934682E-2"/>
          <c:w val="0.77603417828743482"/>
          <c:h val="0.7583681623038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OSA koond'!$A$60</c:f>
              <c:strCache>
                <c:ptCount val="1"/>
                <c:pt idx="0">
                  <c:v>Päevane</c:v>
                </c:pt>
              </c:strCache>
            </c:strRef>
          </c:tx>
          <c:invertIfNegative val="0"/>
          <c:cat>
            <c:strRef>
              <c:f>'II OSA koond'!$N$59:$O$59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koond'!$N$60:$O$60</c:f>
              <c:numCache>
                <c:formatCode>General</c:formatCode>
                <c:ptCount val="2"/>
                <c:pt idx="0" formatCode="0">
                  <c:v>4207495.4550000001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 OSA koond'!$A$61</c:f>
              <c:strCache>
                <c:ptCount val="1"/>
                <c:pt idx="0">
                  <c:v>Öine</c:v>
                </c:pt>
              </c:strCache>
            </c:strRef>
          </c:tx>
          <c:invertIfNegative val="0"/>
          <c:cat>
            <c:strRef>
              <c:f>'II OSA koond'!$N$59:$O$59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koond'!$N$61:$O$61</c:f>
              <c:numCache>
                <c:formatCode>General</c:formatCode>
                <c:ptCount val="2"/>
                <c:pt idx="0" formatCode="0">
                  <c:v>1919302.2940000002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 OSA koond'!$A$62</c:f>
              <c:strCache>
                <c:ptCount val="1"/>
                <c:pt idx="0">
                  <c:v>Kokku</c:v>
                </c:pt>
              </c:strCache>
            </c:strRef>
          </c:tx>
          <c:invertIfNegative val="0"/>
          <c:cat>
            <c:strRef>
              <c:f>'II OSA koond'!$N$59:$O$59</c:f>
              <c:strCache>
                <c:ptCount val="1"/>
                <c:pt idx="0">
                  <c:v>aasta</c:v>
                </c:pt>
              </c:strCache>
            </c:strRef>
          </c:cat>
          <c:val>
            <c:numRef>
              <c:f>'II OSA koond'!$N$62:$O$62</c:f>
              <c:numCache>
                <c:formatCode>General</c:formatCode>
                <c:ptCount val="2"/>
                <c:pt idx="0" formatCode="0">
                  <c:v>6126797.7489999998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2800"/>
        <c:axId val="99938688"/>
      </c:barChart>
      <c:catAx>
        <c:axId val="9993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9938688"/>
        <c:crosses val="autoZero"/>
        <c:auto val="1"/>
        <c:lblAlgn val="ctr"/>
        <c:lblOffset val="100"/>
        <c:noMultiLvlLbl val="0"/>
      </c:catAx>
      <c:valAx>
        <c:axId val="99938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93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14556332438404"/>
          <c:y val="0.23553523295502984"/>
          <c:w val="0.16752032053425109"/>
          <c:h val="0.362564584015265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 OSA koond'!$A$78</c:f>
              <c:strCache>
                <c:ptCount val="1"/>
                <c:pt idx="0">
                  <c:v>Päevane</c:v>
                </c:pt>
              </c:strCache>
            </c:strRef>
          </c:tx>
          <c:marker>
            <c:symbol val="none"/>
          </c:marker>
          <c:cat>
            <c:strRef>
              <c:f>'II OSA koond'!$B$77:$M$77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koond'!$B$78:$M$78</c:f>
              <c:numCache>
                <c:formatCode>0</c:formatCode>
                <c:ptCount val="12"/>
                <c:pt idx="0">
                  <c:v>151238.60000000006</c:v>
                </c:pt>
                <c:pt idx="1">
                  <c:v>135491.99999999997</c:v>
                </c:pt>
                <c:pt idx="2">
                  <c:v>141493.59999999998</c:v>
                </c:pt>
                <c:pt idx="3">
                  <c:v>116624.6</c:v>
                </c:pt>
                <c:pt idx="4">
                  <c:v>110944.80000000002</c:v>
                </c:pt>
                <c:pt idx="5">
                  <c:v>103582.3</c:v>
                </c:pt>
                <c:pt idx="6">
                  <c:v>94547.742249999996</c:v>
                </c:pt>
                <c:pt idx="7">
                  <c:v>110357.515</c:v>
                </c:pt>
                <c:pt idx="8">
                  <c:v>119735.01200000002</c:v>
                </c:pt>
                <c:pt idx="9">
                  <c:v>126967.79900000003</c:v>
                </c:pt>
                <c:pt idx="10">
                  <c:v>149125.609</c:v>
                </c:pt>
                <c:pt idx="11">
                  <c:v>143735.397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 OSA koond'!$A$79</c:f>
              <c:strCache>
                <c:ptCount val="1"/>
                <c:pt idx="0">
                  <c:v>Öine</c:v>
                </c:pt>
              </c:strCache>
            </c:strRef>
          </c:tx>
          <c:marker>
            <c:symbol val="none"/>
          </c:marker>
          <c:cat>
            <c:strRef>
              <c:f>'II OSA koond'!$B$77:$M$77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koond'!$B$79:$M$79</c:f>
              <c:numCache>
                <c:formatCode>0</c:formatCode>
                <c:ptCount val="12"/>
                <c:pt idx="0">
                  <c:v>94505.700000000012</c:v>
                </c:pt>
                <c:pt idx="1">
                  <c:v>80953.799999999974</c:v>
                </c:pt>
                <c:pt idx="2">
                  <c:v>82806.100000000006</c:v>
                </c:pt>
                <c:pt idx="3">
                  <c:v>75962.100000000006</c:v>
                </c:pt>
                <c:pt idx="4">
                  <c:v>69645.599999999977</c:v>
                </c:pt>
                <c:pt idx="5">
                  <c:v>65574.2</c:v>
                </c:pt>
                <c:pt idx="6">
                  <c:v>71222.645750000011</c:v>
                </c:pt>
                <c:pt idx="7">
                  <c:v>67027.973999999987</c:v>
                </c:pt>
                <c:pt idx="8">
                  <c:v>68983.731000000014</c:v>
                </c:pt>
                <c:pt idx="9">
                  <c:v>85089.778000000006</c:v>
                </c:pt>
                <c:pt idx="10">
                  <c:v>83282.716999999975</c:v>
                </c:pt>
                <c:pt idx="11">
                  <c:v>88295.342000000033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 OSA koond'!$A$80</c:f>
              <c:strCache>
                <c:ptCount val="1"/>
                <c:pt idx="0">
                  <c:v>Kokku</c:v>
                </c:pt>
              </c:strCache>
            </c:strRef>
          </c:tx>
          <c:marker>
            <c:symbol val="none"/>
          </c:marker>
          <c:cat>
            <c:strRef>
              <c:f>'II OSA koond'!$B$77:$M$77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'II OSA koond'!$B$80:$M$80</c:f>
              <c:numCache>
                <c:formatCode>0</c:formatCode>
                <c:ptCount val="12"/>
                <c:pt idx="0">
                  <c:v>245744.30000000008</c:v>
                </c:pt>
                <c:pt idx="1">
                  <c:v>216445.79999999993</c:v>
                </c:pt>
                <c:pt idx="2">
                  <c:v>224299.69999999998</c:v>
                </c:pt>
                <c:pt idx="3">
                  <c:v>192586.7</c:v>
                </c:pt>
                <c:pt idx="4">
                  <c:v>180590.4</c:v>
                </c:pt>
                <c:pt idx="5">
                  <c:v>169156.5</c:v>
                </c:pt>
                <c:pt idx="6">
                  <c:v>165770.38800000001</c:v>
                </c:pt>
                <c:pt idx="7">
                  <c:v>177385.489</c:v>
                </c:pt>
                <c:pt idx="8">
                  <c:v>188718.74300000002</c:v>
                </c:pt>
                <c:pt idx="9">
                  <c:v>212057.57700000005</c:v>
                </c:pt>
                <c:pt idx="10">
                  <c:v>232408.32599999997</c:v>
                </c:pt>
                <c:pt idx="11">
                  <c:v>232030.73900000003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0320"/>
        <c:axId val="101001856"/>
      </c:lineChart>
      <c:catAx>
        <c:axId val="10100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01856"/>
        <c:crosses val="autoZero"/>
        <c:auto val="1"/>
        <c:lblAlgn val="ctr"/>
        <c:lblOffset val="100"/>
        <c:noMultiLvlLbl val="0"/>
      </c:catAx>
      <c:valAx>
        <c:axId val="101001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00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9</xdr:row>
      <xdr:rowOff>4762</xdr:rowOff>
    </xdr:from>
    <xdr:to>
      <xdr:col>7</xdr:col>
      <xdr:colOff>176212</xdr:colOff>
      <xdr:row>19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442912</xdr:colOff>
      <xdr:row>9</xdr:row>
      <xdr:rowOff>4762</xdr:rowOff>
    </xdr:from>
    <xdr:to>
      <xdr:col>12</xdr:col>
      <xdr:colOff>676275</xdr:colOff>
      <xdr:row>19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7</xdr:col>
      <xdr:colOff>171450</xdr:colOff>
      <xdr:row>37</xdr:row>
      <xdr:rowOff>33338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371475</xdr:colOff>
      <xdr:row>27</xdr:row>
      <xdr:rowOff>9525</xdr:rowOff>
    </xdr:from>
    <xdr:to>
      <xdr:col>12</xdr:col>
      <xdr:colOff>604838</xdr:colOff>
      <xdr:row>37</xdr:row>
      <xdr:rowOff>42863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381000</xdr:colOff>
      <xdr:row>45</xdr:row>
      <xdr:rowOff>0</xdr:rowOff>
    </xdr:from>
    <xdr:to>
      <xdr:col>12</xdr:col>
      <xdr:colOff>614363</xdr:colOff>
      <xdr:row>55</xdr:row>
      <xdr:rowOff>33338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7</xdr:col>
      <xdr:colOff>171450</xdr:colOff>
      <xdr:row>55</xdr:row>
      <xdr:rowOff>33338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7</xdr:col>
      <xdr:colOff>171450</xdr:colOff>
      <xdr:row>73</xdr:row>
      <xdr:rowOff>52388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381000</xdr:colOff>
      <xdr:row>63</xdr:row>
      <xdr:rowOff>0</xdr:rowOff>
    </xdr:from>
    <xdr:to>
      <xdr:col>12</xdr:col>
      <xdr:colOff>614363</xdr:colOff>
      <xdr:row>73</xdr:row>
      <xdr:rowOff>52388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7</xdr:col>
      <xdr:colOff>171450</xdr:colOff>
      <xdr:row>91</xdr:row>
      <xdr:rowOff>71438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390525</xdr:colOff>
      <xdr:row>81</xdr:row>
      <xdr:rowOff>0</xdr:rowOff>
    </xdr:from>
    <xdr:to>
      <xdr:col>12</xdr:col>
      <xdr:colOff>623888</xdr:colOff>
      <xdr:row>91</xdr:row>
      <xdr:rowOff>71438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zoomScaleNormal="100" workbookViewId="0">
      <selection activeCell="B2" sqref="B2"/>
    </sheetView>
  </sheetViews>
  <sheetFormatPr defaultRowHeight="14.25"/>
  <cols>
    <col min="1" max="1" width="9.5" customWidth="1"/>
    <col min="2" max="14" width="9.625" customWidth="1"/>
    <col min="15" max="15" width="5" customWidth="1"/>
    <col min="16" max="16" width="7.5" customWidth="1"/>
    <col min="17" max="17" width="5.5" customWidth="1"/>
    <col min="18" max="18" width="4.75" customWidth="1"/>
    <col min="19" max="19" width="5.375" customWidth="1"/>
    <col min="23" max="23" width="13.5" customWidth="1"/>
  </cols>
  <sheetData>
    <row r="1" spans="1:16" ht="18">
      <c r="A1" s="17" t="s">
        <v>336</v>
      </c>
    </row>
    <row r="3" spans="1:16" ht="18">
      <c r="A3" s="17" t="s">
        <v>380</v>
      </c>
      <c r="H3" s="7"/>
    </row>
    <row r="5" spans="1:16" ht="15">
      <c r="B5" s="36" t="s">
        <v>90</v>
      </c>
      <c r="C5" s="36" t="s">
        <v>0</v>
      </c>
      <c r="D5" s="36" t="s">
        <v>1</v>
      </c>
      <c r="E5" s="36" t="s">
        <v>2</v>
      </c>
      <c r="F5" s="36" t="s">
        <v>3</v>
      </c>
      <c r="G5" s="36" t="s">
        <v>4</v>
      </c>
      <c r="H5" s="36" t="s">
        <v>5</v>
      </c>
      <c r="I5" s="36" t="s">
        <v>6</v>
      </c>
      <c r="J5" s="36" t="s">
        <v>7</v>
      </c>
      <c r="K5" s="36" t="s">
        <v>8</v>
      </c>
      <c r="L5" s="36" t="s">
        <v>9</v>
      </c>
      <c r="M5" s="36" t="s">
        <v>10</v>
      </c>
      <c r="N5" s="36" t="s">
        <v>128</v>
      </c>
    </row>
    <row r="6" spans="1:16">
      <c r="A6" s="37" t="s">
        <v>12</v>
      </c>
      <c r="B6" s="38">
        <f>B24+B42+B60+B78</f>
        <v>711262.70000000007</v>
      </c>
      <c r="C6" s="38">
        <f t="shared" ref="C6:M6" si="0">C24+C42+C60+C78</f>
        <v>695280.5</v>
      </c>
      <c r="D6" s="38">
        <f t="shared" si="0"/>
        <v>685580.2</v>
      </c>
      <c r="E6" s="38">
        <f t="shared" si="0"/>
        <v>592793.99999999988</v>
      </c>
      <c r="F6" s="38">
        <f t="shared" si="0"/>
        <v>542319.5</v>
      </c>
      <c r="G6" s="38">
        <f t="shared" si="0"/>
        <v>368397.99999999994</v>
      </c>
      <c r="H6" s="38">
        <f t="shared" si="0"/>
        <v>241553.36119999998</v>
      </c>
      <c r="I6" s="38">
        <f t="shared" si="0"/>
        <v>341252.408</v>
      </c>
      <c r="J6" s="38">
        <f t="shared" si="0"/>
        <v>602838.23</v>
      </c>
      <c r="K6" s="38">
        <f t="shared" si="0"/>
        <v>640028.04900000012</v>
      </c>
      <c r="L6" s="38">
        <f t="shared" si="0"/>
        <v>817946.82777999993</v>
      </c>
      <c r="M6" s="38">
        <f t="shared" si="0"/>
        <v>703893.19787999988</v>
      </c>
      <c r="N6" s="39">
        <f>SUM(B6:M6)</f>
        <v>6943146.9738600003</v>
      </c>
      <c r="O6" s="30" t="s">
        <v>13</v>
      </c>
    </row>
    <row r="7" spans="1:16">
      <c r="A7" s="40" t="s">
        <v>16</v>
      </c>
      <c r="B7" s="54">
        <f>B25+B43+B61+B79</f>
        <v>350531.69999999995</v>
      </c>
      <c r="C7" s="54">
        <f t="shared" ref="C7:M7" si="1">C25+C43+C61+C79</f>
        <v>307611.3</v>
      </c>
      <c r="D7" s="54">
        <f t="shared" si="1"/>
        <v>311757.60000000003</v>
      </c>
      <c r="E7" s="54">
        <f t="shared" si="1"/>
        <v>315302.60000000009</v>
      </c>
      <c r="F7" s="54">
        <f t="shared" si="1"/>
        <v>290938.39999999997</v>
      </c>
      <c r="G7" s="54">
        <f t="shared" si="1"/>
        <v>222822.30000000005</v>
      </c>
      <c r="H7" s="54">
        <f t="shared" si="1"/>
        <v>201822.34279999998</v>
      </c>
      <c r="I7" s="54">
        <f t="shared" si="1"/>
        <v>211038.598</v>
      </c>
      <c r="J7" s="54">
        <f t="shared" si="1"/>
        <v>288670.69099999999</v>
      </c>
      <c r="K7" s="54">
        <f t="shared" si="1"/>
        <v>349045.94499999995</v>
      </c>
      <c r="L7" s="54">
        <f t="shared" si="1"/>
        <v>325294.12321999995</v>
      </c>
      <c r="M7" s="54">
        <f t="shared" si="1"/>
        <v>332721.01312000002</v>
      </c>
      <c r="N7" s="54">
        <f>SUM(B7:M7)</f>
        <v>3507556.61314</v>
      </c>
      <c r="O7" s="31" t="s">
        <v>13</v>
      </c>
    </row>
    <row r="8" spans="1:16" ht="15">
      <c r="A8" s="41" t="s">
        <v>24</v>
      </c>
      <c r="B8" s="42">
        <f>B6+B7</f>
        <v>1061794.3999999999</v>
      </c>
      <c r="C8" s="42">
        <f t="shared" ref="C8:M8" si="2">C6+C7</f>
        <v>1002891.8</v>
      </c>
      <c r="D8" s="42">
        <f t="shared" si="2"/>
        <v>997337.8</v>
      </c>
      <c r="E8" s="42">
        <f t="shared" si="2"/>
        <v>908096.6</v>
      </c>
      <c r="F8" s="42">
        <f t="shared" si="2"/>
        <v>833257.89999999991</v>
      </c>
      <c r="G8" s="42">
        <f t="shared" si="2"/>
        <v>591220.30000000005</v>
      </c>
      <c r="H8" s="42">
        <f t="shared" si="2"/>
        <v>443375.70399999997</v>
      </c>
      <c r="I8" s="42">
        <f t="shared" si="2"/>
        <v>552291.00600000005</v>
      </c>
      <c r="J8" s="42">
        <f t="shared" si="2"/>
        <v>891508.92099999997</v>
      </c>
      <c r="K8" s="42">
        <f t="shared" si="2"/>
        <v>989073.99400000006</v>
      </c>
      <c r="L8" s="42">
        <f t="shared" si="2"/>
        <v>1143240.9509999999</v>
      </c>
      <c r="M8" s="42">
        <f t="shared" si="2"/>
        <v>1036614.2109999999</v>
      </c>
      <c r="N8" s="42">
        <f>N6+N7</f>
        <v>10450703.587000001</v>
      </c>
      <c r="O8" s="5" t="s">
        <v>13</v>
      </c>
    </row>
    <row r="9" spans="1:16">
      <c r="A9" s="16"/>
    </row>
    <row r="10" spans="1:16">
      <c r="A10" s="16"/>
      <c r="N10" s="32">
        <f>N6/1000</f>
        <v>6943.1469738599999</v>
      </c>
      <c r="O10" s="30" t="s">
        <v>14</v>
      </c>
    </row>
    <row r="11" spans="1:16">
      <c r="A11" s="16"/>
      <c r="N11" s="33">
        <f>N7/1000</f>
        <v>3507.5566131400001</v>
      </c>
      <c r="O11" s="31" t="s">
        <v>14</v>
      </c>
    </row>
    <row r="12" spans="1:16" ht="15">
      <c r="A12" s="16"/>
      <c r="N12" s="29">
        <f>N10+N11</f>
        <v>10450.703587</v>
      </c>
      <c r="O12" s="5" t="s">
        <v>14</v>
      </c>
    </row>
    <row r="13" spans="1:16">
      <c r="A13" s="16"/>
    </row>
    <row r="14" spans="1:16">
      <c r="A14" s="16"/>
      <c r="N14" s="34">
        <f>N10/1000</f>
        <v>6.9431469738600002</v>
      </c>
      <c r="O14" s="30" t="s">
        <v>15</v>
      </c>
      <c r="P14" s="51">
        <f>N14/N16</f>
        <v>0.66437124697487615</v>
      </c>
    </row>
    <row r="15" spans="1:16">
      <c r="A15" s="16"/>
      <c r="N15" s="35">
        <f>N11/1000</f>
        <v>3.5075566131400002</v>
      </c>
      <c r="O15" s="31" t="s">
        <v>15</v>
      </c>
      <c r="P15" s="51">
        <f>N15/N16</f>
        <v>0.33562875302512402</v>
      </c>
    </row>
    <row r="16" spans="1:16" ht="15">
      <c r="N16" s="28">
        <f>N14+N15</f>
        <v>10.450703587</v>
      </c>
      <c r="O16" s="5" t="s">
        <v>15</v>
      </c>
    </row>
    <row r="17" spans="1:16" ht="15">
      <c r="N17" s="28"/>
      <c r="O17" s="5"/>
    </row>
    <row r="18" spans="1:16" ht="15">
      <c r="N18" s="53" t="s">
        <v>341</v>
      </c>
      <c r="O18" s="5"/>
    </row>
    <row r="19" spans="1:16" ht="15.75">
      <c r="A19" s="15"/>
      <c r="N19" s="34">
        <v>6.6621220000000001</v>
      </c>
      <c r="O19" s="30" t="s">
        <v>15</v>
      </c>
    </row>
    <row r="20" spans="1:16">
      <c r="N20" s="35">
        <v>3.6497480000000002</v>
      </c>
      <c r="O20" s="31" t="s">
        <v>15</v>
      </c>
    </row>
    <row r="21" spans="1:16" ht="18">
      <c r="A21" s="20" t="s">
        <v>318</v>
      </c>
      <c r="H21" s="7"/>
      <c r="N21" s="28">
        <f>N19+N20</f>
        <v>10.311870000000001</v>
      </c>
      <c r="O21" s="5" t="s">
        <v>15</v>
      </c>
    </row>
    <row r="22" spans="1:16" ht="15.75">
      <c r="A22" s="15" t="s">
        <v>381</v>
      </c>
    </row>
    <row r="23" spans="1:16" ht="15">
      <c r="B23" s="36" t="s">
        <v>90</v>
      </c>
      <c r="C23" s="36" t="s">
        <v>0</v>
      </c>
      <c r="D23" s="36" t="s">
        <v>1</v>
      </c>
      <c r="E23" s="36" t="s">
        <v>2</v>
      </c>
      <c r="F23" s="36" t="s">
        <v>3</v>
      </c>
      <c r="G23" s="36" t="s">
        <v>4</v>
      </c>
      <c r="H23" s="36" t="s">
        <v>5</v>
      </c>
      <c r="I23" s="36" t="s">
        <v>6</v>
      </c>
      <c r="J23" s="36" t="s">
        <v>7</v>
      </c>
      <c r="K23" s="36" t="s">
        <v>8</v>
      </c>
      <c r="L23" s="36" t="s">
        <v>9</v>
      </c>
      <c r="M23" s="36" t="s">
        <v>10</v>
      </c>
      <c r="N23" s="36" t="s">
        <v>128</v>
      </c>
    </row>
    <row r="24" spans="1:16">
      <c r="A24" s="37" t="s">
        <v>12</v>
      </c>
      <c r="B24" s="38">
        <f>'II OSA-A - Elamud'!D5</f>
        <v>25848.300000000003</v>
      </c>
      <c r="C24" s="38">
        <f>'II OSA-A - Elamud'!E5</f>
        <v>24500.699999999997</v>
      </c>
      <c r="D24" s="38">
        <f>'II OSA-A - Elamud'!F5</f>
        <v>25038.100000000002</v>
      </c>
      <c r="E24" s="38">
        <f>'II OSA-A - Elamud'!G5</f>
        <v>21363.599999999999</v>
      </c>
      <c r="F24" s="38">
        <f>'II OSA-A - Elamud'!H5</f>
        <v>19364.699999999997</v>
      </c>
      <c r="G24" s="38">
        <f>'II OSA-A - Elamud'!I5</f>
        <v>19227.699999999997</v>
      </c>
      <c r="H24" s="38">
        <f>'II OSA-A - Elamud'!J5</f>
        <v>17763.822000000004</v>
      </c>
      <c r="I24" s="38">
        <f>'II OSA-A - Elamud'!K5</f>
        <v>20983.103000000003</v>
      </c>
      <c r="J24" s="38">
        <f>'II OSA-A - Elamud'!L5</f>
        <v>22249.303</v>
      </c>
      <c r="K24" s="38">
        <f>'II OSA-A - Elamud'!M5</f>
        <v>23564.771000000001</v>
      </c>
      <c r="L24" s="38">
        <f>'II OSA-A - Elamud'!N5</f>
        <v>26724.466</v>
      </c>
      <c r="M24" s="38">
        <f>'II OSA-A - Elamud'!O5</f>
        <v>26808.616000000002</v>
      </c>
      <c r="N24" s="39">
        <f>SUM(B24:M24)</f>
        <v>273437.18100000004</v>
      </c>
      <c r="O24" s="30" t="s">
        <v>13</v>
      </c>
    </row>
    <row r="25" spans="1:16">
      <c r="A25" s="40" t="s">
        <v>16</v>
      </c>
      <c r="B25" s="54">
        <f>'II OSA-A - Elamud'!D6</f>
        <v>23322.6</v>
      </c>
      <c r="C25" s="54">
        <f>'II OSA-A - Elamud'!E6</f>
        <v>19402</v>
      </c>
      <c r="D25" s="54">
        <f>'II OSA-A - Elamud'!F6</f>
        <v>19384.099999999999</v>
      </c>
      <c r="E25" s="54">
        <f>'II OSA-A - Elamud'!G6</f>
        <v>19243.600000000002</v>
      </c>
      <c r="F25" s="54">
        <f>'II OSA-A - Elamud'!H6</f>
        <v>16984</v>
      </c>
      <c r="G25" s="54">
        <f>'II OSA-A - Elamud'!I6</f>
        <v>15911</v>
      </c>
      <c r="H25" s="54">
        <f>'II OSA-A - Elamud'!J6</f>
        <v>17041.485000000001</v>
      </c>
      <c r="I25" s="54">
        <f>'II OSA-A - Elamud'!K6</f>
        <v>16598.742999999999</v>
      </c>
      <c r="J25" s="54">
        <f>'II OSA-A - Elamud'!L6</f>
        <v>18867.469000000001</v>
      </c>
      <c r="K25" s="54">
        <f>'II OSA-A - Elamud'!M6</f>
        <v>22907.038999999997</v>
      </c>
      <c r="L25" s="54">
        <f>'II OSA-A - Elamud'!N6</f>
        <v>20815.992000000002</v>
      </c>
      <c r="M25" s="54">
        <f>'II OSA-A - Elamud'!O6</f>
        <v>21792.745999999996</v>
      </c>
      <c r="N25" s="54">
        <f>SUM(B25:M25)</f>
        <v>232270.77399999998</v>
      </c>
      <c r="O25" s="31" t="s">
        <v>13</v>
      </c>
    </row>
    <row r="26" spans="1:16" ht="15">
      <c r="A26" s="41" t="s">
        <v>24</v>
      </c>
      <c r="B26" s="42">
        <f>'II OSA-A - Elamud'!D7</f>
        <v>49170.9</v>
      </c>
      <c r="C26" s="42">
        <f>'II OSA-A - Elamud'!E7</f>
        <v>43902.7</v>
      </c>
      <c r="D26" s="42">
        <f>'II OSA-A - Elamud'!F7</f>
        <v>44422.2</v>
      </c>
      <c r="E26" s="42">
        <f>'II OSA-A - Elamud'!G7</f>
        <v>40607.199999999997</v>
      </c>
      <c r="F26" s="42">
        <f>'II OSA-A - Elamud'!H7</f>
        <v>36348.699999999997</v>
      </c>
      <c r="G26" s="42">
        <f>'II OSA-A - Elamud'!I7</f>
        <v>35138.699999999997</v>
      </c>
      <c r="H26" s="42">
        <f>'II OSA-A - Elamud'!J7</f>
        <v>34805.307000000001</v>
      </c>
      <c r="I26" s="42">
        <f>'II OSA-A - Elamud'!K7</f>
        <v>37581.846000000005</v>
      </c>
      <c r="J26" s="42">
        <f>'II OSA-A - Elamud'!L7</f>
        <v>41116.771999999997</v>
      </c>
      <c r="K26" s="42">
        <f>'II OSA-A - Elamud'!M7</f>
        <v>46471.81</v>
      </c>
      <c r="L26" s="42">
        <f>'II OSA-A - Elamud'!N7</f>
        <v>47540.457999999999</v>
      </c>
      <c r="M26" s="42">
        <f>'II OSA-A - Elamud'!O7</f>
        <v>48601.361999999994</v>
      </c>
      <c r="N26" s="42">
        <f>N24+N25</f>
        <v>505707.95500000002</v>
      </c>
      <c r="O26" s="5" t="s">
        <v>13</v>
      </c>
    </row>
    <row r="27" spans="1:16">
      <c r="A27" s="16"/>
    </row>
    <row r="28" spans="1:16">
      <c r="A28" s="16"/>
      <c r="N28" s="32">
        <f>N24/1000</f>
        <v>273.43718100000007</v>
      </c>
      <c r="O28" s="30" t="s">
        <v>14</v>
      </c>
    </row>
    <row r="29" spans="1:16">
      <c r="A29" s="16"/>
      <c r="N29" s="33">
        <f>N25/1000</f>
        <v>232.27077399999999</v>
      </c>
      <c r="O29" s="31" t="s">
        <v>14</v>
      </c>
    </row>
    <row r="30" spans="1:16" ht="15">
      <c r="A30" s="16"/>
      <c r="N30" s="29">
        <f>N28+N29</f>
        <v>505.70795500000008</v>
      </c>
      <c r="O30" s="5" t="s">
        <v>14</v>
      </c>
    </row>
    <row r="31" spans="1:16">
      <c r="A31" s="16"/>
    </row>
    <row r="32" spans="1:16">
      <c r="A32" s="16"/>
      <c r="N32" s="34">
        <f>N28/1000</f>
        <v>0.27343718100000008</v>
      </c>
      <c r="O32" s="30" t="s">
        <v>15</v>
      </c>
      <c r="P32" s="51">
        <f>N32/N34</f>
        <v>0.54070175937809806</v>
      </c>
    </row>
    <row r="33" spans="1:16">
      <c r="A33" s="16"/>
      <c r="N33" s="35">
        <f>N29/1000</f>
        <v>0.23227077399999999</v>
      </c>
      <c r="O33" s="31" t="s">
        <v>15</v>
      </c>
      <c r="P33" s="51">
        <f>N33/N34</f>
        <v>0.45929824062190189</v>
      </c>
    </row>
    <row r="34" spans="1:16" ht="15">
      <c r="N34" s="28">
        <f>N32+N33</f>
        <v>0.5057079550000001</v>
      </c>
      <c r="O34" s="5" t="s">
        <v>15</v>
      </c>
    </row>
    <row r="35" spans="1:16" ht="15">
      <c r="N35" s="28"/>
      <c r="O35" s="5"/>
    </row>
    <row r="36" spans="1:16" ht="15">
      <c r="N36" s="53" t="s">
        <v>341</v>
      </c>
      <c r="O36" s="5"/>
    </row>
    <row r="37" spans="1:16" ht="15.75">
      <c r="A37" s="15"/>
      <c r="N37" s="34">
        <v>0.26823399999999997</v>
      </c>
      <c r="O37" s="30" t="s">
        <v>15</v>
      </c>
    </row>
    <row r="38" spans="1:16">
      <c r="N38" s="35">
        <v>0.224052</v>
      </c>
      <c r="O38" s="31" t="s">
        <v>15</v>
      </c>
    </row>
    <row r="39" spans="1:16" ht="18">
      <c r="A39" s="17" t="s">
        <v>319</v>
      </c>
      <c r="H39" s="7"/>
      <c r="N39" s="28">
        <f>N37+N38</f>
        <v>0.492286</v>
      </c>
      <c r="O39" s="5" t="s">
        <v>15</v>
      </c>
    </row>
    <row r="40" spans="1:16" ht="15.75">
      <c r="A40" s="15" t="s">
        <v>382</v>
      </c>
    </row>
    <row r="41" spans="1:16" ht="15">
      <c r="B41" s="36" t="s">
        <v>90</v>
      </c>
      <c r="C41" s="36" t="s">
        <v>0</v>
      </c>
      <c r="D41" s="36" t="s">
        <v>1</v>
      </c>
      <c r="E41" s="36" t="s">
        <v>2</v>
      </c>
      <c r="F41" s="36" t="s">
        <v>3</v>
      </c>
      <c r="G41" s="36" t="s">
        <v>4</v>
      </c>
      <c r="H41" s="36" t="s">
        <v>5</v>
      </c>
      <c r="I41" s="36" t="s">
        <v>6</v>
      </c>
      <c r="J41" s="36" t="s">
        <v>7</v>
      </c>
      <c r="K41" s="36" t="s">
        <v>8</v>
      </c>
      <c r="L41" s="36" t="s">
        <v>9</v>
      </c>
      <c r="M41" s="36" t="s">
        <v>10</v>
      </c>
      <c r="N41" s="36" t="s">
        <v>128</v>
      </c>
    </row>
    <row r="42" spans="1:16">
      <c r="A42" s="37" t="s">
        <v>12</v>
      </c>
      <c r="B42" s="38">
        <f>'II OSA-B - Lasteaiad'!D5</f>
        <v>108380.7</v>
      </c>
      <c r="C42" s="38">
        <f>'II OSA-B - Lasteaiad'!E5</f>
        <v>96730.8</v>
      </c>
      <c r="D42" s="38">
        <f>'II OSA-B - Lasteaiad'!F5</f>
        <v>90245.39999999998</v>
      </c>
      <c r="E42" s="38">
        <f>'II OSA-B - Lasteaiad'!G5</f>
        <v>72153.599999999977</v>
      </c>
      <c r="F42" s="38">
        <f>'II OSA-B - Lasteaiad'!H5</f>
        <v>65209.8</v>
      </c>
      <c r="G42" s="38">
        <f>'II OSA-B - Lasteaiad'!I5</f>
        <v>48745.3</v>
      </c>
      <c r="H42" s="38">
        <f>'II OSA-B - Lasteaiad'!J5</f>
        <v>26090.940950000004</v>
      </c>
      <c r="I42" s="38">
        <f>'II OSA-B - Lasteaiad'!K5</f>
        <v>52481.70199999999</v>
      </c>
      <c r="J42" s="38">
        <f>'II OSA-B - Lasteaiad'!L5</f>
        <v>75055.737000000008</v>
      </c>
      <c r="K42" s="38">
        <f>'II OSA-B - Lasteaiad'!M5</f>
        <v>91178.695999999996</v>
      </c>
      <c r="L42" s="38">
        <f>'II OSA-B - Lasteaiad'!N5</f>
        <v>122105.60178000001</v>
      </c>
      <c r="M42" s="38">
        <f>'II OSA-B - Lasteaiad'!O5</f>
        <v>109991.08587999998</v>
      </c>
      <c r="N42" s="39">
        <f>SUM(B42:M42)</f>
        <v>958369.36360999988</v>
      </c>
      <c r="O42" s="30" t="s">
        <v>13</v>
      </c>
    </row>
    <row r="43" spans="1:16">
      <c r="A43" s="40" t="s">
        <v>16</v>
      </c>
      <c r="B43" s="54">
        <f>'II OSA-B - Lasteaiad'!D6</f>
        <v>42475.6</v>
      </c>
      <c r="C43" s="54">
        <f>'II OSA-B - Lasteaiad'!E6</f>
        <v>36209.100000000006</v>
      </c>
      <c r="D43" s="54">
        <f>'II OSA-B - Lasteaiad'!F6</f>
        <v>37273</v>
      </c>
      <c r="E43" s="54">
        <f>'II OSA-B - Lasteaiad'!G6</f>
        <v>39099.80000000001</v>
      </c>
      <c r="F43" s="54">
        <f>'II OSA-B - Lasteaiad'!H6</f>
        <v>34597.800000000003</v>
      </c>
      <c r="G43" s="54">
        <f>'II OSA-B - Lasteaiad'!I6</f>
        <v>26722</v>
      </c>
      <c r="H43" s="54">
        <f>'II OSA-B - Lasteaiad'!J6</f>
        <v>19031.454050000004</v>
      </c>
      <c r="I43" s="54">
        <f>'II OSA-B - Lasteaiad'!K6</f>
        <v>25992.584999999999</v>
      </c>
      <c r="J43" s="54">
        <f>'II OSA-B - Lasteaiad'!L6</f>
        <v>35750.085999999988</v>
      </c>
      <c r="K43" s="54">
        <f>'II OSA-B - Lasteaiad'!M6</f>
        <v>45566.540000000008</v>
      </c>
      <c r="L43" s="54">
        <f>'II OSA-B - Lasteaiad'!N6</f>
        <v>40426.990220000007</v>
      </c>
      <c r="M43" s="54">
        <f>'II OSA-B - Lasteaiad'!O6</f>
        <v>39488.902119999999</v>
      </c>
      <c r="N43" s="54">
        <f>SUM(B43:M43)</f>
        <v>422633.85739000002</v>
      </c>
      <c r="O43" s="31" t="s">
        <v>13</v>
      </c>
    </row>
    <row r="44" spans="1:16" ht="15">
      <c r="A44" s="41" t="s">
        <v>24</v>
      </c>
      <c r="B44" s="42">
        <f>'II OSA-B - Lasteaiad'!D7</f>
        <v>150856.29999999999</v>
      </c>
      <c r="C44" s="42">
        <f>'II OSA-B - Lasteaiad'!E7</f>
        <v>132939.90000000002</v>
      </c>
      <c r="D44" s="42">
        <f>'II OSA-B - Lasteaiad'!F7</f>
        <v>127518.39999999998</v>
      </c>
      <c r="E44" s="42">
        <f>'II OSA-B - Lasteaiad'!G7</f>
        <v>111253.4</v>
      </c>
      <c r="F44" s="42">
        <f>'II OSA-B - Lasteaiad'!H7</f>
        <v>99807.6</v>
      </c>
      <c r="G44" s="42">
        <f>'II OSA-B - Lasteaiad'!I7</f>
        <v>75467.3</v>
      </c>
      <c r="H44" s="42">
        <f>'II OSA-B - Lasteaiad'!J7</f>
        <v>45122.395000000004</v>
      </c>
      <c r="I44" s="42">
        <f>'II OSA-B - Lasteaiad'!K7</f>
        <v>78474.286999999982</v>
      </c>
      <c r="J44" s="42">
        <f>'II OSA-B - Lasteaiad'!L7</f>
        <v>110805.823</v>
      </c>
      <c r="K44" s="42">
        <f>'II OSA-B - Lasteaiad'!M7</f>
        <v>136745.236</v>
      </c>
      <c r="L44" s="42">
        <f>'II OSA-B - Lasteaiad'!N7</f>
        <v>162532.592</v>
      </c>
      <c r="M44" s="42">
        <f>'II OSA-B - Lasteaiad'!O7</f>
        <v>149479.98799999998</v>
      </c>
      <c r="N44" s="42">
        <f>N42+N43</f>
        <v>1381003.2209999999</v>
      </c>
      <c r="O44" s="5" t="s">
        <v>13</v>
      </c>
    </row>
    <row r="45" spans="1:16">
      <c r="A45" s="16"/>
    </row>
    <row r="46" spans="1:16">
      <c r="A46" s="16"/>
      <c r="N46" s="32">
        <f>N42/1000</f>
        <v>958.36936360999994</v>
      </c>
      <c r="O46" s="30" t="s">
        <v>14</v>
      </c>
    </row>
    <row r="47" spans="1:16">
      <c r="A47" s="16"/>
      <c r="N47" s="33">
        <f>N43/1000</f>
        <v>422.63385739</v>
      </c>
      <c r="O47" s="31" t="s">
        <v>14</v>
      </c>
    </row>
    <row r="48" spans="1:16" ht="15">
      <c r="A48" s="16"/>
      <c r="N48" s="29">
        <f>N46+N47</f>
        <v>1381.0032209999999</v>
      </c>
      <c r="O48" s="5" t="s">
        <v>14</v>
      </c>
    </row>
    <row r="49" spans="1:16">
      <c r="A49" s="16"/>
    </row>
    <row r="50" spans="1:16">
      <c r="A50" s="16"/>
      <c r="N50" s="34">
        <f>N46/1000</f>
        <v>0.95836936360999991</v>
      </c>
      <c r="O50" s="30" t="s">
        <v>15</v>
      </c>
      <c r="P50" s="51">
        <f>N50/N52</f>
        <v>0.69396605962731495</v>
      </c>
    </row>
    <row r="51" spans="1:16">
      <c r="A51" s="16"/>
      <c r="N51" s="35">
        <f>N47/1000</f>
        <v>0.42263385738999998</v>
      </c>
      <c r="O51" s="31" t="s">
        <v>15</v>
      </c>
      <c r="P51" s="51">
        <f>N51/N52</f>
        <v>0.30603394037268505</v>
      </c>
    </row>
    <row r="52" spans="1:16" ht="15">
      <c r="N52" s="28">
        <f>N50+N51</f>
        <v>1.3810032209999998</v>
      </c>
      <c r="O52" s="5" t="s">
        <v>15</v>
      </c>
    </row>
    <row r="53" spans="1:16" ht="15">
      <c r="N53" s="28"/>
      <c r="O53" s="5"/>
    </row>
    <row r="54" spans="1:16" ht="15">
      <c r="N54" s="53" t="s">
        <v>341</v>
      </c>
      <c r="O54" s="5"/>
    </row>
    <row r="55" spans="1:16" ht="15.75">
      <c r="A55" s="15"/>
      <c r="N55" s="34">
        <v>0.89408500000000002</v>
      </c>
      <c r="O55" s="30" t="s">
        <v>15</v>
      </c>
    </row>
    <row r="56" spans="1:16">
      <c r="N56" s="35">
        <v>0.45676299999999997</v>
      </c>
      <c r="O56" s="31" t="s">
        <v>15</v>
      </c>
    </row>
    <row r="57" spans="1:16" ht="18">
      <c r="A57" s="20" t="s">
        <v>320</v>
      </c>
      <c r="H57" s="7"/>
      <c r="N57" s="28">
        <f>N55+N56</f>
        <v>1.350848</v>
      </c>
      <c r="O57" s="5" t="s">
        <v>15</v>
      </c>
    </row>
    <row r="58" spans="1:16" ht="15.75">
      <c r="A58" s="15" t="s">
        <v>383</v>
      </c>
    </row>
    <row r="59" spans="1:16" ht="15">
      <c r="B59" s="36" t="s">
        <v>90</v>
      </c>
      <c r="C59" s="36" t="s">
        <v>0</v>
      </c>
      <c r="D59" s="36" t="s">
        <v>1</v>
      </c>
      <c r="E59" s="36" t="s">
        <v>2</v>
      </c>
      <c r="F59" s="36" t="s">
        <v>3</v>
      </c>
      <c r="G59" s="36" t="s">
        <v>4</v>
      </c>
      <c r="H59" s="36" t="s">
        <v>5</v>
      </c>
      <c r="I59" s="36" t="s">
        <v>6</v>
      </c>
      <c r="J59" s="36" t="s">
        <v>7</v>
      </c>
      <c r="K59" s="36" t="s">
        <v>8</v>
      </c>
      <c r="L59" s="36" t="s">
        <v>9</v>
      </c>
      <c r="M59" s="36" t="s">
        <v>10</v>
      </c>
      <c r="N59" s="36" t="s">
        <v>128</v>
      </c>
    </row>
    <row r="60" spans="1:16">
      <c r="A60" s="37" t="s">
        <v>12</v>
      </c>
      <c r="B60" s="38">
        <f>'II OSA-C - Koolid'!D5</f>
        <v>425795.1</v>
      </c>
      <c r="C60" s="38">
        <f>'II OSA-C - Koolid'!E5</f>
        <v>438557</v>
      </c>
      <c r="D60" s="38">
        <f>'II OSA-C - Koolid'!F5</f>
        <v>428803.10000000003</v>
      </c>
      <c r="E60" s="38">
        <f>'II OSA-C - Koolid'!G5</f>
        <v>382652.19999999995</v>
      </c>
      <c r="F60" s="38">
        <f>'II OSA-C - Koolid'!H5</f>
        <v>346800.2</v>
      </c>
      <c r="G60" s="38">
        <f>'II OSA-C - Koolid'!I5</f>
        <v>196842.69999999998</v>
      </c>
      <c r="H60" s="38">
        <f>'II OSA-C - Koolid'!J5</f>
        <v>103150.856</v>
      </c>
      <c r="I60" s="38">
        <f>'II OSA-C - Koolid'!K5</f>
        <v>157430.08799999999</v>
      </c>
      <c r="J60" s="38">
        <f>'II OSA-C - Koolid'!L5</f>
        <v>385798.17799999996</v>
      </c>
      <c r="K60" s="38">
        <f>'II OSA-C - Koolid'!M5</f>
        <v>398316.78300000005</v>
      </c>
      <c r="L60" s="38">
        <f>'II OSA-C - Koolid'!N5</f>
        <v>519991.15099999995</v>
      </c>
      <c r="M60" s="38">
        <f>'II OSA-C - Koolid'!O5</f>
        <v>423358.09899999993</v>
      </c>
      <c r="N60" s="39">
        <f>SUM(B60:M60)</f>
        <v>4207495.4550000001</v>
      </c>
      <c r="O60" s="30" t="s">
        <v>13</v>
      </c>
    </row>
    <row r="61" spans="1:16">
      <c r="A61" s="40" t="s">
        <v>16</v>
      </c>
      <c r="B61" s="54">
        <f>'II OSA-C - Koolid'!D6</f>
        <v>190227.79999999996</v>
      </c>
      <c r="C61" s="54">
        <f>'II OSA-C - Koolid'!E6</f>
        <v>171046.39999999999</v>
      </c>
      <c r="D61" s="54">
        <f>'II OSA-C - Koolid'!F6</f>
        <v>172294.40000000002</v>
      </c>
      <c r="E61" s="54">
        <f>'II OSA-C - Koolid'!G6</f>
        <v>180997.10000000003</v>
      </c>
      <c r="F61" s="54">
        <f>'II OSA-C - Koolid'!H6</f>
        <v>169710.99999999997</v>
      </c>
      <c r="G61" s="54">
        <f>'II OSA-C - Koolid'!I6</f>
        <v>114615.10000000002</v>
      </c>
      <c r="H61" s="54">
        <f>'II OSA-C - Koolid'!J6</f>
        <v>94526.757999999987</v>
      </c>
      <c r="I61" s="54">
        <f>'II OSA-C - Koolid'!K6</f>
        <v>101419.296</v>
      </c>
      <c r="J61" s="54">
        <f>'II OSA-C - Koolid'!L6</f>
        <v>165069.405</v>
      </c>
      <c r="K61" s="54">
        <f>'II OSA-C - Koolid'!M6</f>
        <v>195482.58799999996</v>
      </c>
      <c r="L61" s="54">
        <f>'II OSA-C - Koolid'!N6</f>
        <v>180768.424</v>
      </c>
      <c r="M61" s="54">
        <f>'II OSA-C - Koolid'!O6</f>
        <v>183144.02299999996</v>
      </c>
      <c r="N61" s="54">
        <f>SUM(B61:M61)</f>
        <v>1919302.2940000002</v>
      </c>
      <c r="O61" s="31" t="s">
        <v>13</v>
      </c>
    </row>
    <row r="62" spans="1:16" ht="15">
      <c r="A62" s="41" t="s">
        <v>24</v>
      </c>
      <c r="B62" s="42">
        <f>'II OSA-C - Koolid'!D7</f>
        <v>616022.89999999991</v>
      </c>
      <c r="C62" s="42">
        <f>'II OSA-C - Koolid'!E7</f>
        <v>609603.4</v>
      </c>
      <c r="D62" s="42">
        <f>'II OSA-C - Koolid'!F7</f>
        <v>601097.5</v>
      </c>
      <c r="E62" s="42">
        <f>'II OSA-C - Koolid'!G7</f>
        <v>563649.30000000005</v>
      </c>
      <c r="F62" s="42">
        <f>'II OSA-C - Koolid'!H7</f>
        <v>516511.19999999995</v>
      </c>
      <c r="G62" s="42">
        <f>'II OSA-C - Koolid'!I7</f>
        <v>311457.8</v>
      </c>
      <c r="H62" s="42">
        <f>'II OSA-C - Koolid'!J7</f>
        <v>197677.614</v>
      </c>
      <c r="I62" s="42">
        <f>'II OSA-C - Koolid'!K7</f>
        <v>258849.38399999999</v>
      </c>
      <c r="J62" s="42">
        <f>'II OSA-C - Koolid'!L7</f>
        <v>550867.58299999998</v>
      </c>
      <c r="K62" s="42">
        <f>'II OSA-C - Koolid'!M7</f>
        <v>593799.37100000004</v>
      </c>
      <c r="L62" s="42">
        <f>'II OSA-C - Koolid'!N7</f>
        <v>700759.57499999995</v>
      </c>
      <c r="M62" s="42">
        <f>'II OSA-C - Koolid'!O7</f>
        <v>606502.12199999986</v>
      </c>
      <c r="N62" s="42">
        <f>N60+N61</f>
        <v>6126797.7489999998</v>
      </c>
      <c r="O62" s="5" t="s">
        <v>13</v>
      </c>
    </row>
    <row r="63" spans="1:16">
      <c r="A63" s="16"/>
    </row>
    <row r="64" spans="1:16">
      <c r="A64" s="16"/>
      <c r="N64" s="32">
        <f>N60/1000</f>
        <v>4207.4954550000002</v>
      </c>
      <c r="O64" s="30" t="s">
        <v>14</v>
      </c>
    </row>
    <row r="65" spans="1:16">
      <c r="A65" s="16"/>
      <c r="N65" s="33">
        <f>N61/1000</f>
        <v>1919.3022940000003</v>
      </c>
      <c r="O65" s="31" t="s">
        <v>14</v>
      </c>
    </row>
    <row r="66" spans="1:16" ht="15">
      <c r="A66" s="16"/>
      <c r="N66" s="29">
        <f>N64+N65</f>
        <v>6126.7977490000003</v>
      </c>
      <c r="O66" s="5" t="s">
        <v>14</v>
      </c>
    </row>
    <row r="67" spans="1:16">
      <c r="A67" s="16"/>
    </row>
    <row r="68" spans="1:16">
      <c r="A68" s="16"/>
      <c r="N68" s="34">
        <f>N64/1000</f>
        <v>4.2074954550000001</v>
      </c>
      <c r="O68" s="30" t="s">
        <v>15</v>
      </c>
      <c r="P68" s="51">
        <f>N68/N70</f>
        <v>0.68673646942021815</v>
      </c>
    </row>
    <row r="69" spans="1:16">
      <c r="A69" s="16"/>
      <c r="N69" s="35">
        <f>N65/1000</f>
        <v>1.9193022940000004</v>
      </c>
      <c r="O69" s="31" t="s">
        <v>15</v>
      </c>
      <c r="P69" s="51">
        <f>N69/N70</f>
        <v>0.31326353057978185</v>
      </c>
    </row>
    <row r="70" spans="1:16" ht="15">
      <c r="N70" s="28">
        <f>N68+N69</f>
        <v>6.1267977490000005</v>
      </c>
      <c r="O70" s="5" t="s">
        <v>15</v>
      </c>
    </row>
    <row r="71" spans="1:16" ht="15">
      <c r="N71" s="28"/>
      <c r="O71" s="5"/>
    </row>
    <row r="72" spans="1:16" ht="15">
      <c r="N72" s="53" t="s">
        <v>341</v>
      </c>
      <c r="O72" s="5"/>
    </row>
    <row r="73" spans="1:16">
      <c r="N73" s="34">
        <v>4.0333860000000001</v>
      </c>
      <c r="O73" s="30" t="s">
        <v>15</v>
      </c>
    </row>
    <row r="74" spans="1:16">
      <c r="N74" s="35">
        <v>2.0361560000000001</v>
      </c>
      <c r="O74" s="31" t="s">
        <v>15</v>
      </c>
    </row>
    <row r="75" spans="1:16" ht="18">
      <c r="A75" s="20" t="s">
        <v>321</v>
      </c>
      <c r="H75" s="7"/>
      <c r="N75" s="28">
        <f>N73+N74</f>
        <v>6.0695420000000002</v>
      </c>
      <c r="O75" s="5" t="s">
        <v>15</v>
      </c>
    </row>
    <row r="76" spans="1:16" ht="15.75">
      <c r="A76" s="15" t="s">
        <v>384</v>
      </c>
    </row>
    <row r="77" spans="1:16" ht="15">
      <c r="B77" s="36" t="s">
        <v>90</v>
      </c>
      <c r="C77" s="36" t="s">
        <v>0</v>
      </c>
      <c r="D77" s="36" t="s">
        <v>1</v>
      </c>
      <c r="E77" s="36" t="s">
        <v>2</v>
      </c>
      <c r="F77" s="36" t="s">
        <v>3</v>
      </c>
      <c r="G77" s="36" t="s">
        <v>4</v>
      </c>
      <c r="H77" s="36" t="s">
        <v>5</v>
      </c>
      <c r="I77" s="36" t="s">
        <v>6</v>
      </c>
      <c r="J77" s="36" t="s">
        <v>7</v>
      </c>
      <c r="K77" s="36" t="s">
        <v>8</v>
      </c>
      <c r="L77" s="36" t="s">
        <v>9</v>
      </c>
      <c r="M77" s="36" t="s">
        <v>10</v>
      </c>
      <c r="N77" s="36" t="s">
        <v>128</v>
      </c>
    </row>
    <row r="78" spans="1:16">
      <c r="A78" s="37" t="s">
        <v>12</v>
      </c>
      <c r="B78" s="38">
        <f>'II OSA-D - Muud hooned'!D5</f>
        <v>151238.60000000006</v>
      </c>
      <c r="C78" s="38">
        <f>'II OSA-D - Muud hooned'!E5</f>
        <v>135491.99999999997</v>
      </c>
      <c r="D78" s="38">
        <f>'II OSA-D - Muud hooned'!F5</f>
        <v>141493.59999999998</v>
      </c>
      <c r="E78" s="38">
        <f>'II OSA-D - Muud hooned'!G5</f>
        <v>116624.6</v>
      </c>
      <c r="F78" s="38">
        <f>'II OSA-D - Muud hooned'!H5</f>
        <v>110944.80000000002</v>
      </c>
      <c r="G78" s="38">
        <f>'II OSA-D - Muud hooned'!I5</f>
        <v>103582.3</v>
      </c>
      <c r="H78" s="38">
        <f>'II OSA-D - Muud hooned'!J5</f>
        <v>94547.742249999996</v>
      </c>
      <c r="I78" s="38">
        <f>'II OSA-D - Muud hooned'!K5</f>
        <v>110357.515</v>
      </c>
      <c r="J78" s="38">
        <f>'II OSA-D - Muud hooned'!L5</f>
        <v>119735.01200000002</v>
      </c>
      <c r="K78" s="38">
        <f>'II OSA-D - Muud hooned'!M5</f>
        <v>126967.79900000003</v>
      </c>
      <c r="L78" s="38">
        <f>'II OSA-D - Muud hooned'!N5</f>
        <v>149125.609</v>
      </c>
      <c r="M78" s="38">
        <f>'II OSA-D - Muud hooned'!O5</f>
        <v>143735.397</v>
      </c>
      <c r="N78" s="39">
        <f>SUM(B78:M78)</f>
        <v>1503844.9742500004</v>
      </c>
      <c r="O78" s="30" t="s">
        <v>13</v>
      </c>
    </row>
    <row r="79" spans="1:16">
      <c r="A79" s="40" t="s">
        <v>16</v>
      </c>
      <c r="B79" s="54">
        <f>'II OSA-D - Muud hooned'!D6</f>
        <v>94505.700000000012</v>
      </c>
      <c r="C79" s="54">
        <f>'II OSA-D - Muud hooned'!E6</f>
        <v>80953.799999999974</v>
      </c>
      <c r="D79" s="54">
        <f>'II OSA-D - Muud hooned'!F6</f>
        <v>82806.100000000006</v>
      </c>
      <c r="E79" s="54">
        <f>'II OSA-D - Muud hooned'!G6</f>
        <v>75962.100000000006</v>
      </c>
      <c r="F79" s="54">
        <f>'II OSA-D - Muud hooned'!H6</f>
        <v>69645.599999999977</v>
      </c>
      <c r="G79" s="54">
        <f>'II OSA-D - Muud hooned'!I6</f>
        <v>65574.2</v>
      </c>
      <c r="H79" s="54">
        <f>'II OSA-D - Muud hooned'!J6</f>
        <v>71222.645750000011</v>
      </c>
      <c r="I79" s="54">
        <f>'II OSA-D - Muud hooned'!K6</f>
        <v>67027.973999999987</v>
      </c>
      <c r="J79" s="54">
        <f>'II OSA-D - Muud hooned'!L6</f>
        <v>68983.731000000014</v>
      </c>
      <c r="K79" s="54">
        <f>'II OSA-D - Muud hooned'!M6</f>
        <v>85089.778000000006</v>
      </c>
      <c r="L79" s="54">
        <f>'II OSA-D - Muud hooned'!N6</f>
        <v>83282.716999999975</v>
      </c>
      <c r="M79" s="54">
        <f>'II OSA-D - Muud hooned'!O6</f>
        <v>88295.342000000033</v>
      </c>
      <c r="N79" s="54">
        <f>SUM(B79:M79)</f>
        <v>933349.68775000016</v>
      </c>
      <c r="O79" s="31" t="s">
        <v>13</v>
      </c>
    </row>
    <row r="80" spans="1:16" ht="15">
      <c r="A80" s="41" t="s">
        <v>24</v>
      </c>
      <c r="B80" s="42">
        <f>'II OSA-D - Muud hooned'!D7</f>
        <v>245744.30000000008</v>
      </c>
      <c r="C80" s="42">
        <f>'II OSA-D - Muud hooned'!E7</f>
        <v>216445.79999999993</v>
      </c>
      <c r="D80" s="42">
        <f>'II OSA-D - Muud hooned'!F7</f>
        <v>224299.69999999998</v>
      </c>
      <c r="E80" s="42">
        <f>'II OSA-D - Muud hooned'!G7</f>
        <v>192586.7</v>
      </c>
      <c r="F80" s="42">
        <f>'II OSA-D - Muud hooned'!H7</f>
        <v>180590.4</v>
      </c>
      <c r="G80" s="42">
        <f>'II OSA-D - Muud hooned'!I7</f>
        <v>169156.5</v>
      </c>
      <c r="H80" s="42">
        <f>'II OSA-D - Muud hooned'!J7</f>
        <v>165770.38800000001</v>
      </c>
      <c r="I80" s="42">
        <f>'II OSA-D - Muud hooned'!K7</f>
        <v>177385.489</v>
      </c>
      <c r="J80" s="42">
        <f>'II OSA-D - Muud hooned'!L7</f>
        <v>188718.74300000002</v>
      </c>
      <c r="K80" s="42">
        <f>'II OSA-D - Muud hooned'!M7</f>
        <v>212057.57700000005</v>
      </c>
      <c r="L80" s="42">
        <f>'II OSA-D - Muud hooned'!N7</f>
        <v>232408.32599999997</v>
      </c>
      <c r="M80" s="42">
        <f>'II OSA-D - Muud hooned'!O7</f>
        <v>232030.73900000003</v>
      </c>
      <c r="N80" s="42">
        <f>N78+N79</f>
        <v>2437194.6620000005</v>
      </c>
      <c r="O80" s="5" t="s">
        <v>13</v>
      </c>
    </row>
    <row r="81" spans="1:16">
      <c r="A81" s="16"/>
    </row>
    <row r="82" spans="1:16">
      <c r="A82" s="16"/>
      <c r="N82" s="32">
        <f>N78/1000</f>
        <v>1503.8449742500004</v>
      </c>
      <c r="O82" s="30" t="s">
        <v>14</v>
      </c>
    </row>
    <row r="83" spans="1:16">
      <c r="A83" s="16"/>
      <c r="N83" s="33">
        <f>N79/1000</f>
        <v>933.34968775000016</v>
      </c>
      <c r="O83" s="31" t="s">
        <v>14</v>
      </c>
    </row>
    <row r="84" spans="1:16" ht="15">
      <c r="A84" s="16"/>
      <c r="N84" s="29">
        <f>N82+N83</f>
        <v>2437.1946620000008</v>
      </c>
      <c r="O84" s="5" t="s">
        <v>14</v>
      </c>
    </row>
    <row r="85" spans="1:16">
      <c r="A85" s="16"/>
    </row>
    <row r="86" spans="1:16">
      <c r="A86" s="16"/>
      <c r="N86" s="34">
        <f>N82/1000</f>
        <v>1.5038449742500004</v>
      </c>
      <c r="O86" s="30" t="s">
        <v>15</v>
      </c>
      <c r="P86" s="51">
        <f>N86/N88</f>
        <v>0.6170393353052569</v>
      </c>
    </row>
    <row r="87" spans="1:16">
      <c r="A87" s="16"/>
      <c r="N87" s="35">
        <f>N83/1000</f>
        <v>0.93334968775000016</v>
      </c>
      <c r="O87" s="31" t="s">
        <v>15</v>
      </c>
      <c r="P87" s="51">
        <f>N87/N88</f>
        <v>0.38296066469474321</v>
      </c>
    </row>
    <row r="88" spans="1:16" ht="15">
      <c r="N88" s="28">
        <f>N86+N87</f>
        <v>2.4371946620000005</v>
      </c>
      <c r="O88" s="5" t="s">
        <v>15</v>
      </c>
    </row>
    <row r="90" spans="1:16" ht="15">
      <c r="N90" s="53" t="s">
        <v>341</v>
      </c>
      <c r="O90" s="5"/>
    </row>
    <row r="91" spans="1:16">
      <c r="N91" s="34">
        <v>1.4664159999999999</v>
      </c>
      <c r="O91" s="30" t="s">
        <v>15</v>
      </c>
    </row>
    <row r="92" spans="1:16">
      <c r="N92" s="35">
        <v>0.93277699999999997</v>
      </c>
      <c r="O92" s="31" t="s">
        <v>15</v>
      </c>
    </row>
    <row r="93" spans="1:16" ht="15">
      <c r="N93" s="28">
        <f>N91+N92</f>
        <v>2.3991929999999999</v>
      </c>
      <c r="O93" s="5" t="s">
        <v>15</v>
      </c>
    </row>
  </sheetData>
  <printOptions horizontalCentered="1"/>
  <pageMargins left="0" right="0" top="0.19685039370078741" bottom="0" header="0" footer="0"/>
  <pageSetup paperSize="8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="90" zoomScaleNormal="9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A4" sqref="A4"/>
    </sheetView>
  </sheetViews>
  <sheetFormatPr defaultRowHeight="14.25"/>
  <cols>
    <col min="1" max="1" width="14.625" customWidth="1"/>
    <col min="2" max="2" width="17.5" customWidth="1"/>
    <col min="3" max="3" width="7.5" customWidth="1"/>
    <col min="4" max="11" width="8.625" customWidth="1"/>
    <col min="12" max="12" width="9.625" bestFit="1" customWidth="1"/>
    <col min="13" max="13" width="8.75" customWidth="1"/>
    <col min="14" max="14" width="9" bestFit="1" customWidth="1"/>
    <col min="15" max="15" width="9.625" bestFit="1" customWidth="1"/>
    <col min="16" max="16" width="8.625" customWidth="1"/>
  </cols>
  <sheetData>
    <row r="1" spans="1:17" ht="18">
      <c r="A1" s="17" t="s">
        <v>318</v>
      </c>
    </row>
    <row r="2" spans="1:17" ht="15.75">
      <c r="A2" s="56" t="s">
        <v>379</v>
      </c>
    </row>
    <row r="4" spans="1:17">
      <c r="A4" s="57"/>
      <c r="B4" s="57"/>
      <c r="C4" s="58"/>
      <c r="D4" s="111" t="s">
        <v>90</v>
      </c>
      <c r="E4" s="111" t="s">
        <v>0</v>
      </c>
      <c r="F4" s="111" t="s">
        <v>1</v>
      </c>
      <c r="G4" s="111" t="s">
        <v>2</v>
      </c>
      <c r="H4" s="111" t="s">
        <v>3</v>
      </c>
      <c r="I4" s="111" t="s">
        <v>4</v>
      </c>
      <c r="J4" s="111" t="s">
        <v>5</v>
      </c>
      <c r="K4" s="111" t="s">
        <v>6</v>
      </c>
      <c r="L4" s="111" t="s">
        <v>7</v>
      </c>
      <c r="M4" s="111" t="s">
        <v>8</v>
      </c>
      <c r="N4" s="111" t="s">
        <v>9</v>
      </c>
      <c r="O4" s="111" t="s">
        <v>10</v>
      </c>
      <c r="P4" s="43" t="s">
        <v>128</v>
      </c>
    </row>
    <row r="5" spans="1:17">
      <c r="A5" s="57"/>
      <c r="B5" s="57"/>
      <c r="C5" s="44" t="s">
        <v>12</v>
      </c>
      <c r="D5" s="59">
        <f>D19+D23+D27+D31+D35+D39+D43+D47+D51+D55+D59</f>
        <v>25848.300000000003</v>
      </c>
      <c r="E5" s="59">
        <f t="shared" ref="E5:O5" si="0">E19+E23+E27+E31+E35+E39+E43+E47+E51+E55+E59</f>
        <v>24500.699999999997</v>
      </c>
      <c r="F5" s="59">
        <f t="shared" si="0"/>
        <v>25038.100000000002</v>
      </c>
      <c r="G5" s="59">
        <f t="shared" si="0"/>
        <v>21363.599999999999</v>
      </c>
      <c r="H5" s="59">
        <f t="shared" si="0"/>
        <v>19364.699999999997</v>
      </c>
      <c r="I5" s="59">
        <f t="shared" si="0"/>
        <v>19227.699999999997</v>
      </c>
      <c r="J5" s="59">
        <f t="shared" si="0"/>
        <v>17763.822000000004</v>
      </c>
      <c r="K5" s="59">
        <f t="shared" si="0"/>
        <v>20983.103000000003</v>
      </c>
      <c r="L5" s="59">
        <f t="shared" si="0"/>
        <v>22249.303</v>
      </c>
      <c r="M5" s="59">
        <f t="shared" si="0"/>
        <v>23564.771000000001</v>
      </c>
      <c r="N5" s="59">
        <f t="shared" si="0"/>
        <v>26724.466</v>
      </c>
      <c r="O5" s="59">
        <f t="shared" si="0"/>
        <v>26808.616000000002</v>
      </c>
      <c r="P5" s="59">
        <f>SUM(D5:O5)</f>
        <v>273437.18100000004</v>
      </c>
      <c r="Q5" s="1" t="s">
        <v>13</v>
      </c>
    </row>
    <row r="6" spans="1:17">
      <c r="A6" s="57"/>
      <c r="B6" s="57"/>
      <c r="C6" s="45" t="s">
        <v>16</v>
      </c>
      <c r="D6" s="61">
        <f>D20+D24+D28+D32+D36+D40+D44+D48+D52+D56+D60</f>
        <v>23322.6</v>
      </c>
      <c r="E6" s="61">
        <f t="shared" ref="E6:O6" si="1">E20+E24+E28+E32+E36+E40+E44+E48+E52+E56+E60</f>
        <v>19402</v>
      </c>
      <c r="F6" s="61">
        <f t="shared" si="1"/>
        <v>19384.099999999999</v>
      </c>
      <c r="G6" s="61">
        <f t="shared" si="1"/>
        <v>19243.600000000002</v>
      </c>
      <c r="H6" s="61">
        <f t="shared" si="1"/>
        <v>16984</v>
      </c>
      <c r="I6" s="61">
        <f t="shared" si="1"/>
        <v>15911</v>
      </c>
      <c r="J6" s="61">
        <f t="shared" si="1"/>
        <v>17041.485000000001</v>
      </c>
      <c r="K6" s="61">
        <f t="shared" si="1"/>
        <v>16598.742999999999</v>
      </c>
      <c r="L6" s="61">
        <f t="shared" si="1"/>
        <v>18867.469000000001</v>
      </c>
      <c r="M6" s="61">
        <f t="shared" si="1"/>
        <v>22907.038999999997</v>
      </c>
      <c r="N6" s="61">
        <f t="shared" si="1"/>
        <v>20815.992000000002</v>
      </c>
      <c r="O6" s="61">
        <f t="shared" si="1"/>
        <v>21792.745999999996</v>
      </c>
      <c r="P6" s="61">
        <f>SUM(D6:O6)</f>
        <v>232270.77399999998</v>
      </c>
      <c r="Q6" s="3" t="s">
        <v>13</v>
      </c>
    </row>
    <row r="7" spans="1:17" ht="15">
      <c r="A7" s="57"/>
      <c r="B7" s="57"/>
      <c r="C7" s="46" t="s">
        <v>24</v>
      </c>
      <c r="D7" s="63">
        <f>D5+D6</f>
        <v>49170.9</v>
      </c>
      <c r="E7" s="63">
        <f t="shared" ref="E7:O7" si="2">E5+E6</f>
        <v>43902.7</v>
      </c>
      <c r="F7" s="63">
        <f t="shared" si="2"/>
        <v>44422.2</v>
      </c>
      <c r="G7" s="63">
        <f t="shared" si="2"/>
        <v>40607.199999999997</v>
      </c>
      <c r="H7" s="63">
        <f t="shared" si="2"/>
        <v>36348.699999999997</v>
      </c>
      <c r="I7" s="63">
        <f t="shared" si="2"/>
        <v>35138.699999999997</v>
      </c>
      <c r="J7" s="63">
        <f t="shared" si="2"/>
        <v>34805.307000000001</v>
      </c>
      <c r="K7" s="63">
        <f t="shared" si="2"/>
        <v>37581.846000000005</v>
      </c>
      <c r="L7" s="63">
        <f t="shared" si="2"/>
        <v>41116.771999999997</v>
      </c>
      <c r="M7" s="63">
        <f t="shared" si="2"/>
        <v>46471.81</v>
      </c>
      <c r="N7" s="63">
        <f t="shared" si="2"/>
        <v>47540.457999999999</v>
      </c>
      <c r="O7" s="63">
        <f t="shared" si="2"/>
        <v>48601.361999999994</v>
      </c>
      <c r="P7" s="63">
        <f>SUM(D7:O7)</f>
        <v>505707.95500000007</v>
      </c>
      <c r="Q7" s="5" t="s">
        <v>13</v>
      </c>
    </row>
    <row r="8" spans="1:17">
      <c r="A8" s="57"/>
      <c r="B8" s="57"/>
      <c r="C8" s="58"/>
      <c r="D8" s="65">
        <f>D5+E5+F5</f>
        <v>75387.100000000006</v>
      </c>
      <c r="E8" s="66">
        <f>D8/D10</f>
        <v>0.54828656584419311</v>
      </c>
      <c r="F8" s="67">
        <f>D8/$P$5</f>
        <v>0.27570171592721326</v>
      </c>
      <c r="G8" s="65">
        <f>G5+H5+I5</f>
        <v>59955.999999999993</v>
      </c>
      <c r="H8" s="66">
        <f>G8/G10</f>
        <v>0.53486965473805148</v>
      </c>
      <c r="I8" s="67">
        <f>G8/$P$5</f>
        <v>0.21926791294706913</v>
      </c>
      <c r="J8" s="65">
        <f>J5+K5+L5</f>
        <v>60996.228000000003</v>
      </c>
      <c r="K8" s="66">
        <f>J8/J10</f>
        <v>0.53739311658165123</v>
      </c>
      <c r="L8" s="67">
        <f>J8/$P$5</f>
        <v>0.22307217978523555</v>
      </c>
      <c r="M8" s="65">
        <f>M5+N5+O5</f>
        <v>77097.853000000003</v>
      </c>
      <c r="N8" s="66">
        <f>M8/M10</f>
        <v>0.54060648340554829</v>
      </c>
      <c r="O8" s="67">
        <f>M8/$P$5</f>
        <v>0.28195819134048195</v>
      </c>
      <c r="P8" s="58"/>
    </row>
    <row r="9" spans="1:17">
      <c r="A9" s="57"/>
      <c r="B9" s="57"/>
      <c r="C9" s="58"/>
      <c r="D9" s="68">
        <f>D6+E6+F6</f>
        <v>62108.7</v>
      </c>
      <c r="E9" s="69">
        <f>D9/D10</f>
        <v>0.45171343415580695</v>
      </c>
      <c r="F9" s="70">
        <f>D9/$P$6</f>
        <v>0.26739782595291134</v>
      </c>
      <c r="G9" s="68">
        <f>G6+H6+I6</f>
        <v>52138.600000000006</v>
      </c>
      <c r="H9" s="69">
        <f>G9/G10</f>
        <v>0.46513034526194841</v>
      </c>
      <c r="I9" s="70">
        <f>G9/$P$6</f>
        <v>0.22447335539511318</v>
      </c>
      <c r="J9" s="68">
        <f>J6+K6+L6</f>
        <v>52507.697</v>
      </c>
      <c r="K9" s="69">
        <f>J9/J10</f>
        <v>0.46260688341834871</v>
      </c>
      <c r="L9" s="70">
        <f>J9/$P$6</f>
        <v>0.22606243607730003</v>
      </c>
      <c r="M9" s="68">
        <f>M6+N6+O6</f>
        <v>65515.777000000002</v>
      </c>
      <c r="N9" s="69">
        <f>M9/M10</f>
        <v>0.45939351659445171</v>
      </c>
      <c r="O9" s="70">
        <f>M9/$P$6</f>
        <v>0.28206638257467559</v>
      </c>
      <c r="P9" s="71">
        <f>P5/1000</f>
        <v>273.43718100000007</v>
      </c>
      <c r="Q9" s="1" t="s">
        <v>14</v>
      </c>
    </row>
    <row r="10" spans="1:17">
      <c r="A10" s="57"/>
      <c r="B10" s="57"/>
      <c r="C10" s="58"/>
      <c r="D10" s="73">
        <f>D8+D9</f>
        <v>137495.79999999999</v>
      </c>
      <c r="E10" s="49"/>
      <c r="F10" s="70">
        <f>D10/$P$7</f>
        <v>0.2718877538716985</v>
      </c>
      <c r="G10" s="73">
        <f>G8+G9</f>
        <v>112094.6</v>
      </c>
      <c r="H10" s="74"/>
      <c r="I10" s="75">
        <f>G10/$P$7</f>
        <v>0.22165876350511432</v>
      </c>
      <c r="J10" s="73">
        <f>J8+J9</f>
        <v>113503.925</v>
      </c>
      <c r="K10" s="74"/>
      <c r="L10" s="75">
        <f>J10/$P$7</f>
        <v>0.22444559923918933</v>
      </c>
      <c r="M10" s="73">
        <f>M8+M9</f>
        <v>142613.63</v>
      </c>
      <c r="N10" s="74"/>
      <c r="O10" s="75">
        <f>M10/$P$7</f>
        <v>0.28200788338399774</v>
      </c>
      <c r="P10" s="76">
        <f>P6/1000</f>
        <v>232.27077399999999</v>
      </c>
      <c r="Q10" s="3" t="s">
        <v>14</v>
      </c>
    </row>
    <row r="11" spans="1:17" ht="15">
      <c r="A11" s="57"/>
      <c r="B11" s="57"/>
      <c r="C11" s="58"/>
      <c r="D11" s="58"/>
      <c r="E11" s="77" t="s">
        <v>235</v>
      </c>
      <c r="F11" s="78" t="s">
        <v>234</v>
      </c>
      <c r="G11" s="58"/>
      <c r="H11" s="77" t="s">
        <v>236</v>
      </c>
      <c r="I11" s="78" t="s">
        <v>234</v>
      </c>
      <c r="J11" s="58"/>
      <c r="K11" s="77" t="s">
        <v>237</v>
      </c>
      <c r="L11" s="78" t="s">
        <v>234</v>
      </c>
      <c r="M11" s="58"/>
      <c r="N11" s="77" t="s">
        <v>238</v>
      </c>
      <c r="O11" s="78" t="s">
        <v>234</v>
      </c>
      <c r="P11" s="79">
        <f>P9+P10</f>
        <v>505.70795500000008</v>
      </c>
      <c r="Q11" s="5" t="s">
        <v>14</v>
      </c>
    </row>
    <row r="12" spans="1:17">
      <c r="A12" s="57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7">
      <c r="A13" s="5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>
        <f>P9/P11</f>
        <v>0.54070175937809806</v>
      </c>
      <c r="P13" s="81">
        <f>P9/1000</f>
        <v>0.27343718100000008</v>
      </c>
      <c r="Q13" s="1" t="s">
        <v>15</v>
      </c>
    </row>
    <row r="14" spans="1:17">
      <c r="A14" s="57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80">
        <f>P10/P11</f>
        <v>0.45929824062190194</v>
      </c>
      <c r="P14" s="82">
        <f>P10/1000</f>
        <v>0.23227077399999999</v>
      </c>
      <c r="Q14" s="3" t="s">
        <v>15</v>
      </c>
    </row>
    <row r="15" spans="1:17" ht="15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83">
        <f>P13+P14</f>
        <v>0.5057079550000001</v>
      </c>
      <c r="Q15" s="5" t="s">
        <v>15</v>
      </c>
    </row>
    <row r="16" spans="1:17">
      <c r="A16" s="58"/>
      <c r="B16" s="58"/>
      <c r="C16" s="58"/>
      <c r="D16" s="139">
        <v>2016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58"/>
    </row>
    <row r="17" spans="1:16">
      <c r="A17" s="84" t="s">
        <v>92</v>
      </c>
      <c r="B17" s="84" t="s">
        <v>93</v>
      </c>
      <c r="C17" s="55"/>
      <c r="D17" s="112" t="s">
        <v>90</v>
      </c>
      <c r="E17" s="112" t="s">
        <v>0</v>
      </c>
      <c r="F17" s="112" t="s">
        <v>1</v>
      </c>
      <c r="G17" s="112" t="s">
        <v>2</v>
      </c>
      <c r="H17" s="112" t="s">
        <v>3</v>
      </c>
      <c r="I17" s="112" t="s">
        <v>4</v>
      </c>
      <c r="J17" s="112" t="s">
        <v>5</v>
      </c>
      <c r="K17" s="112" t="s">
        <v>6</v>
      </c>
      <c r="L17" s="112" t="s">
        <v>7</v>
      </c>
      <c r="M17" s="112" t="s">
        <v>8</v>
      </c>
      <c r="N17" s="112" t="s">
        <v>9</v>
      </c>
      <c r="O17" s="112" t="s">
        <v>10</v>
      </c>
      <c r="P17" s="52" t="s">
        <v>128</v>
      </c>
    </row>
    <row r="18" spans="1:16">
      <c r="A18" s="92"/>
      <c r="B18" s="92"/>
      <c r="C18" s="2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58"/>
    </row>
    <row r="19" spans="1:16">
      <c r="A19" s="57" t="s">
        <v>147</v>
      </c>
      <c r="B19" s="88" t="s">
        <v>148</v>
      </c>
      <c r="C19" s="8" t="s">
        <v>12</v>
      </c>
      <c r="D19" s="113">
        <v>630.29999999999995</v>
      </c>
      <c r="E19" s="113">
        <v>668.8</v>
      </c>
      <c r="F19" s="113">
        <v>656.2</v>
      </c>
      <c r="G19" s="113">
        <v>395.8</v>
      </c>
      <c r="H19" s="113">
        <v>527.6</v>
      </c>
      <c r="I19" s="113">
        <v>404.8</v>
      </c>
      <c r="J19" s="122">
        <v>413.89499999999998</v>
      </c>
      <c r="K19" s="122">
        <v>453.029</v>
      </c>
      <c r="L19" s="122">
        <v>435.55</v>
      </c>
      <c r="M19" s="122">
        <v>491.58800000000002</v>
      </c>
      <c r="N19" s="122">
        <v>564.11800000000005</v>
      </c>
      <c r="O19" s="122">
        <v>551.29700000000003</v>
      </c>
      <c r="P19" s="131">
        <f>SUM(D19:O19)</f>
        <v>6192.9770000000008</v>
      </c>
    </row>
    <row r="20" spans="1:16">
      <c r="A20" s="57"/>
      <c r="B20" s="57" t="s">
        <v>225</v>
      </c>
      <c r="C20" s="8" t="s">
        <v>16</v>
      </c>
      <c r="D20" s="114">
        <v>515.70000000000005</v>
      </c>
      <c r="E20" s="114">
        <v>547.20000000000005</v>
      </c>
      <c r="F20" s="114">
        <v>536.79999999999995</v>
      </c>
      <c r="G20" s="114">
        <v>324.2</v>
      </c>
      <c r="H20" s="114">
        <v>337.2</v>
      </c>
      <c r="I20" s="114">
        <v>322.3</v>
      </c>
      <c r="J20" s="128">
        <v>395.48599999999999</v>
      </c>
      <c r="K20" s="128">
        <v>367.73700000000002</v>
      </c>
      <c r="L20" s="128">
        <v>385.80500000000001</v>
      </c>
      <c r="M20" s="128">
        <v>469.339</v>
      </c>
      <c r="N20" s="128">
        <v>454.24299999999999</v>
      </c>
      <c r="O20" s="128">
        <v>467.91800000000001</v>
      </c>
      <c r="P20" s="131">
        <f t="shared" ref="P20:P21" si="3">SUM(D20:O20)</f>
        <v>5123.9279999999999</v>
      </c>
    </row>
    <row r="21" spans="1:16">
      <c r="A21" s="57"/>
      <c r="B21" s="57"/>
      <c r="C21" s="9" t="s">
        <v>11</v>
      </c>
      <c r="D21" s="115">
        <f>D19+D20</f>
        <v>1146</v>
      </c>
      <c r="E21" s="115">
        <f t="shared" ref="E21:O21" si="4">E19+E20</f>
        <v>1216</v>
      </c>
      <c r="F21" s="115">
        <f t="shared" si="4"/>
        <v>1193</v>
      </c>
      <c r="G21" s="115">
        <f t="shared" si="4"/>
        <v>720</v>
      </c>
      <c r="H21" s="115">
        <f t="shared" si="4"/>
        <v>864.8</v>
      </c>
      <c r="I21" s="115">
        <f t="shared" si="4"/>
        <v>727.1</v>
      </c>
      <c r="J21" s="123">
        <f t="shared" si="4"/>
        <v>809.38099999999997</v>
      </c>
      <c r="K21" s="123">
        <f t="shared" si="4"/>
        <v>820.76600000000008</v>
      </c>
      <c r="L21" s="123">
        <f t="shared" si="4"/>
        <v>821.35500000000002</v>
      </c>
      <c r="M21" s="123">
        <f t="shared" si="4"/>
        <v>960.92700000000002</v>
      </c>
      <c r="N21" s="123">
        <f t="shared" si="4"/>
        <v>1018.3610000000001</v>
      </c>
      <c r="O21" s="123">
        <f t="shared" si="4"/>
        <v>1019.215</v>
      </c>
      <c r="P21" s="79">
        <f t="shared" si="3"/>
        <v>11316.905000000001</v>
      </c>
    </row>
    <row r="22" spans="1:16">
      <c r="A22" s="58"/>
      <c r="B22" s="58"/>
      <c r="C22" s="58"/>
      <c r="D22" s="102"/>
      <c r="E22" s="102"/>
      <c r="F22" s="102"/>
      <c r="G22" s="102"/>
      <c r="H22" s="102"/>
      <c r="I22" s="102"/>
      <c r="J22" s="124"/>
      <c r="K22" s="124"/>
      <c r="L22" s="124"/>
      <c r="M22" s="124"/>
      <c r="N22" s="124"/>
      <c r="O22" s="124"/>
      <c r="P22" s="131"/>
    </row>
    <row r="23" spans="1:16">
      <c r="A23" s="57" t="s">
        <v>149</v>
      </c>
      <c r="B23" s="88" t="s">
        <v>148</v>
      </c>
      <c r="C23" s="8" t="s">
        <v>12</v>
      </c>
      <c r="D23" s="113">
        <v>2410.8000000000002</v>
      </c>
      <c r="E23" s="113">
        <v>2368</v>
      </c>
      <c r="F23" s="113">
        <v>2601</v>
      </c>
      <c r="G23" s="113">
        <v>2260.6</v>
      </c>
      <c r="H23" s="113">
        <v>2054.6999999999998</v>
      </c>
      <c r="I23" s="113">
        <v>2078.6</v>
      </c>
      <c r="J23" s="122">
        <v>2018.288</v>
      </c>
      <c r="K23" s="122">
        <v>2329.5189999999998</v>
      </c>
      <c r="L23" s="122">
        <v>2307.5340000000001</v>
      </c>
      <c r="M23" s="122">
        <v>2456.8609999999999</v>
      </c>
      <c r="N23" s="122">
        <v>2734.7649999999999</v>
      </c>
      <c r="O23" s="122">
        <v>2769.2910000000002</v>
      </c>
      <c r="P23" s="131">
        <f>SUM(D23:O23)</f>
        <v>28389.957999999999</v>
      </c>
    </row>
    <row r="24" spans="1:16">
      <c r="A24" s="57"/>
      <c r="B24" s="57" t="s">
        <v>224</v>
      </c>
      <c r="C24" s="8" t="s">
        <v>16</v>
      </c>
      <c r="D24" s="114">
        <v>2158.6</v>
      </c>
      <c r="E24" s="114">
        <v>1906</v>
      </c>
      <c r="F24" s="114">
        <v>1908.9</v>
      </c>
      <c r="G24" s="114">
        <v>1985</v>
      </c>
      <c r="H24" s="114">
        <v>1761.2</v>
      </c>
      <c r="I24" s="114">
        <v>1614.3</v>
      </c>
      <c r="J24" s="128">
        <v>1837.068</v>
      </c>
      <c r="K24" s="128">
        <v>1784.6759999999999</v>
      </c>
      <c r="L24" s="128">
        <v>1814.7260000000001</v>
      </c>
      <c r="M24" s="128">
        <v>2428.259</v>
      </c>
      <c r="N24" s="128">
        <v>2208.0129999999999</v>
      </c>
      <c r="O24" s="128">
        <v>2258.0569999999998</v>
      </c>
      <c r="P24" s="131">
        <f t="shared" ref="P24:P25" si="5">SUM(D24:O24)</f>
        <v>23664.798999999999</v>
      </c>
    </row>
    <row r="25" spans="1:16">
      <c r="A25" s="57"/>
      <c r="B25" s="57"/>
      <c r="C25" s="9" t="s">
        <v>11</v>
      </c>
      <c r="D25" s="115">
        <f>D23+D24</f>
        <v>4569.3999999999996</v>
      </c>
      <c r="E25" s="115">
        <f t="shared" ref="E25" si="6">E23+E24</f>
        <v>4274</v>
      </c>
      <c r="F25" s="115">
        <f t="shared" ref="F25" si="7">F23+F24</f>
        <v>4509.8999999999996</v>
      </c>
      <c r="G25" s="115">
        <f t="shared" ref="G25" si="8">G23+G24</f>
        <v>4245.6000000000004</v>
      </c>
      <c r="H25" s="115">
        <f t="shared" ref="H25" si="9">H23+H24</f>
        <v>3815.8999999999996</v>
      </c>
      <c r="I25" s="115">
        <f t="shared" ref="I25" si="10">I23+I24</f>
        <v>3692.8999999999996</v>
      </c>
      <c r="J25" s="123">
        <f t="shared" ref="J25" si="11">J23+J24</f>
        <v>3855.3559999999998</v>
      </c>
      <c r="K25" s="123">
        <f t="shared" ref="K25" si="12">K23+K24</f>
        <v>4114.1949999999997</v>
      </c>
      <c r="L25" s="123">
        <f t="shared" ref="L25" si="13">L23+L24</f>
        <v>4122.26</v>
      </c>
      <c r="M25" s="123">
        <f t="shared" ref="M25" si="14">M23+M24</f>
        <v>4885.12</v>
      </c>
      <c r="N25" s="123">
        <f t="shared" ref="N25" si="15">N23+N24</f>
        <v>4942.7780000000002</v>
      </c>
      <c r="O25" s="123">
        <f t="shared" ref="O25" si="16">O23+O24</f>
        <v>5027.348</v>
      </c>
      <c r="P25" s="79">
        <f t="shared" si="5"/>
        <v>52054.757000000005</v>
      </c>
    </row>
    <row r="26" spans="1:16">
      <c r="A26" s="58"/>
      <c r="B26" s="58"/>
      <c r="C26" s="58"/>
      <c r="D26" s="102"/>
      <c r="E26" s="102"/>
      <c r="F26" s="102"/>
      <c r="G26" s="102"/>
      <c r="H26" s="102"/>
      <c r="I26" s="102"/>
      <c r="J26" s="124"/>
      <c r="K26" s="124"/>
      <c r="L26" s="124"/>
      <c r="M26" s="124"/>
      <c r="N26" s="124"/>
      <c r="O26" s="124"/>
      <c r="P26" s="131"/>
    </row>
    <row r="27" spans="1:16">
      <c r="A27" s="57" t="s">
        <v>150</v>
      </c>
      <c r="B27" s="88" t="s">
        <v>148</v>
      </c>
      <c r="C27" s="8" t="s">
        <v>12</v>
      </c>
      <c r="D27" s="113">
        <v>2919.3</v>
      </c>
      <c r="E27" s="113">
        <v>2454</v>
      </c>
      <c r="F27" s="113">
        <v>2626.9</v>
      </c>
      <c r="G27" s="113">
        <v>2256.8000000000002</v>
      </c>
      <c r="H27" s="113">
        <v>1959.1</v>
      </c>
      <c r="I27" s="113">
        <v>1840.2</v>
      </c>
      <c r="J27" s="122">
        <v>1670.4680000000001</v>
      </c>
      <c r="K27" s="122">
        <v>2046.0920000000001</v>
      </c>
      <c r="L27" s="122">
        <v>2072.0630000000001</v>
      </c>
      <c r="M27" s="122">
        <v>2314.8519999999999</v>
      </c>
      <c r="N27" s="122">
        <v>2649.0810000000001</v>
      </c>
      <c r="O27" s="122">
        <v>2435.645</v>
      </c>
      <c r="P27" s="131">
        <f>SUM(D27:O27)</f>
        <v>27244.501</v>
      </c>
    </row>
    <row r="28" spans="1:16">
      <c r="A28" s="57"/>
      <c r="B28" s="57" t="s">
        <v>223</v>
      </c>
      <c r="C28" s="8" t="s">
        <v>16</v>
      </c>
      <c r="D28" s="114">
        <v>2901.2</v>
      </c>
      <c r="E28" s="114">
        <v>2041.5</v>
      </c>
      <c r="F28" s="114">
        <v>2181.4</v>
      </c>
      <c r="G28" s="114">
        <v>2097.1</v>
      </c>
      <c r="H28" s="114">
        <v>1825.4</v>
      </c>
      <c r="I28" s="114">
        <v>1540.4</v>
      </c>
      <c r="J28" s="128">
        <v>1657.6990000000001</v>
      </c>
      <c r="K28" s="128">
        <v>1735.739</v>
      </c>
      <c r="L28" s="128">
        <v>2050.7170000000001</v>
      </c>
      <c r="M28" s="128">
        <v>2461.2269999999999</v>
      </c>
      <c r="N28" s="128">
        <v>2307.1689999999999</v>
      </c>
      <c r="O28" s="128">
        <v>2179.4520000000002</v>
      </c>
      <c r="P28" s="131">
        <f t="shared" ref="P28:P29" si="17">SUM(D28:O28)</f>
        <v>24979.003000000001</v>
      </c>
    </row>
    <row r="29" spans="1:16">
      <c r="A29" s="57"/>
      <c r="B29" s="57"/>
      <c r="C29" s="9" t="s">
        <v>11</v>
      </c>
      <c r="D29" s="115">
        <f>D27+D28</f>
        <v>5820.5</v>
      </c>
      <c r="E29" s="115">
        <f t="shared" ref="E29" si="18">E27+E28</f>
        <v>4495.5</v>
      </c>
      <c r="F29" s="115">
        <f t="shared" ref="F29" si="19">F27+F28</f>
        <v>4808.3</v>
      </c>
      <c r="G29" s="115">
        <f t="shared" ref="G29" si="20">G27+G28</f>
        <v>4353.8999999999996</v>
      </c>
      <c r="H29" s="115">
        <f t="shared" ref="H29" si="21">H27+H28</f>
        <v>3784.5</v>
      </c>
      <c r="I29" s="115">
        <f t="shared" ref="I29" si="22">I27+I28</f>
        <v>3380.6000000000004</v>
      </c>
      <c r="J29" s="123">
        <f t="shared" ref="J29" si="23">J27+J28</f>
        <v>3328.1670000000004</v>
      </c>
      <c r="K29" s="123">
        <f t="shared" ref="K29" si="24">K27+K28</f>
        <v>3781.8310000000001</v>
      </c>
      <c r="L29" s="123">
        <f t="shared" ref="L29" si="25">L27+L28</f>
        <v>4122.7800000000007</v>
      </c>
      <c r="M29" s="123">
        <f t="shared" ref="M29" si="26">M27+M28</f>
        <v>4776.0789999999997</v>
      </c>
      <c r="N29" s="123">
        <f t="shared" ref="N29" si="27">N27+N28</f>
        <v>4956.25</v>
      </c>
      <c r="O29" s="123">
        <f t="shared" ref="O29" si="28">O27+O28</f>
        <v>4615.0969999999998</v>
      </c>
      <c r="P29" s="79">
        <f t="shared" si="17"/>
        <v>52223.503999999994</v>
      </c>
    </row>
    <row r="30" spans="1:16">
      <c r="A30" s="58"/>
      <c r="B30" s="58"/>
      <c r="C30" s="58"/>
      <c r="D30" s="102"/>
      <c r="E30" s="102"/>
      <c r="F30" s="102"/>
      <c r="G30" s="102"/>
      <c r="H30" s="102"/>
      <c r="I30" s="102"/>
      <c r="J30" s="124"/>
      <c r="K30" s="124"/>
      <c r="L30" s="124"/>
      <c r="M30" s="124"/>
      <c r="N30" s="124"/>
      <c r="O30" s="124"/>
      <c r="P30" s="131"/>
    </row>
    <row r="31" spans="1:16">
      <c r="A31" s="57" t="s">
        <v>151</v>
      </c>
      <c r="B31" s="88" t="s">
        <v>148</v>
      </c>
      <c r="C31" s="8" t="s">
        <v>12</v>
      </c>
      <c r="D31" s="113">
        <v>7904</v>
      </c>
      <c r="E31" s="113">
        <v>7904</v>
      </c>
      <c r="F31" s="113">
        <v>7942</v>
      </c>
      <c r="G31" s="113">
        <v>6938</v>
      </c>
      <c r="H31" s="113">
        <v>6587</v>
      </c>
      <c r="I31" s="113">
        <v>6933</v>
      </c>
      <c r="J31" s="122">
        <v>6283</v>
      </c>
      <c r="K31" s="122">
        <v>7344</v>
      </c>
      <c r="L31" s="122">
        <v>7976</v>
      </c>
      <c r="M31" s="122">
        <v>8303.4269999999997</v>
      </c>
      <c r="N31" s="122">
        <v>9331</v>
      </c>
      <c r="O31" s="122">
        <v>9152</v>
      </c>
      <c r="P31" s="131">
        <f>SUM(D31:O31)</f>
        <v>92597.426999999996</v>
      </c>
    </row>
    <row r="32" spans="1:16">
      <c r="A32" s="57"/>
      <c r="B32" s="57" t="s">
        <v>220</v>
      </c>
      <c r="C32" s="8" t="s">
        <v>16</v>
      </c>
      <c r="D32" s="114">
        <v>7742</v>
      </c>
      <c r="E32" s="114">
        <v>6657</v>
      </c>
      <c r="F32" s="114">
        <v>6324</v>
      </c>
      <c r="G32" s="114">
        <v>6617</v>
      </c>
      <c r="H32" s="114">
        <v>6108</v>
      </c>
      <c r="I32" s="114">
        <v>6201</v>
      </c>
      <c r="J32" s="128">
        <v>6232</v>
      </c>
      <c r="K32" s="128">
        <v>6193</v>
      </c>
      <c r="L32" s="128">
        <v>7239</v>
      </c>
      <c r="M32" s="128">
        <v>8279.884</v>
      </c>
      <c r="N32" s="128">
        <v>7738</v>
      </c>
      <c r="O32" s="128">
        <v>8083</v>
      </c>
      <c r="P32" s="131">
        <f t="shared" ref="P32:P33" si="29">SUM(D32:O32)</f>
        <v>83413.884000000005</v>
      </c>
    </row>
    <row r="33" spans="1:16">
      <c r="A33" s="57"/>
      <c r="B33" s="57"/>
      <c r="C33" s="9" t="s">
        <v>11</v>
      </c>
      <c r="D33" s="115">
        <f>D31+D32</f>
        <v>15646</v>
      </c>
      <c r="E33" s="115">
        <f t="shared" ref="E33" si="30">E31+E32</f>
        <v>14561</v>
      </c>
      <c r="F33" s="115">
        <f t="shared" ref="F33" si="31">F31+F32</f>
        <v>14266</v>
      </c>
      <c r="G33" s="115">
        <f t="shared" ref="G33" si="32">G31+G32</f>
        <v>13555</v>
      </c>
      <c r="H33" s="115">
        <f t="shared" ref="H33" si="33">H31+H32</f>
        <v>12695</v>
      </c>
      <c r="I33" s="115">
        <f t="shared" ref="I33" si="34">I31+I32</f>
        <v>13134</v>
      </c>
      <c r="J33" s="123">
        <f t="shared" ref="J33" si="35">J31+J32</f>
        <v>12515</v>
      </c>
      <c r="K33" s="123">
        <f t="shared" ref="K33" si="36">K31+K32</f>
        <v>13537</v>
      </c>
      <c r="L33" s="123">
        <f t="shared" ref="L33" si="37">L31+L32</f>
        <v>15215</v>
      </c>
      <c r="M33" s="123">
        <f t="shared" ref="M33" si="38">M31+M32</f>
        <v>16583.311000000002</v>
      </c>
      <c r="N33" s="123">
        <f t="shared" ref="N33" si="39">N31+N32</f>
        <v>17069</v>
      </c>
      <c r="O33" s="123">
        <f t="shared" ref="O33" si="40">O31+O32</f>
        <v>17235</v>
      </c>
      <c r="P33" s="79">
        <f t="shared" si="29"/>
        <v>176011.31099999999</v>
      </c>
    </row>
    <row r="34" spans="1:16">
      <c r="A34" s="58"/>
      <c r="B34" s="58"/>
      <c r="C34" s="58"/>
      <c r="D34" s="102"/>
      <c r="E34" s="102"/>
      <c r="F34" s="102"/>
      <c r="G34" s="102"/>
      <c r="H34" s="102"/>
      <c r="I34" s="102"/>
      <c r="J34" s="124"/>
      <c r="K34" s="124"/>
      <c r="L34" s="124"/>
      <c r="M34" s="124"/>
      <c r="N34" s="124"/>
      <c r="O34" s="124"/>
      <c r="P34" s="131"/>
    </row>
    <row r="35" spans="1:16">
      <c r="A35" s="57" t="s">
        <v>152</v>
      </c>
      <c r="B35" s="88" t="s">
        <v>148</v>
      </c>
      <c r="C35" s="8" t="s">
        <v>12</v>
      </c>
      <c r="D35" s="113">
        <v>3544.5</v>
      </c>
      <c r="E35" s="113">
        <v>3519.1</v>
      </c>
      <c r="F35" s="113">
        <v>3605.8</v>
      </c>
      <c r="G35" s="113">
        <v>3133.8</v>
      </c>
      <c r="H35" s="113">
        <v>2848.6</v>
      </c>
      <c r="I35" s="113">
        <v>2609.5</v>
      </c>
      <c r="J35" s="122">
        <v>2366.5360000000001</v>
      </c>
      <c r="K35" s="122">
        <v>2998.4029999999998</v>
      </c>
      <c r="L35" s="122">
        <v>3299.4</v>
      </c>
      <c r="M35" s="122">
        <v>3109.5160000000001</v>
      </c>
      <c r="N35" s="122">
        <v>3154.335</v>
      </c>
      <c r="O35" s="122">
        <v>3244.8470000000002</v>
      </c>
      <c r="P35" s="131">
        <f>SUM(D35:O35)</f>
        <v>37434.337</v>
      </c>
    </row>
    <row r="36" spans="1:16">
      <c r="A36" s="57"/>
      <c r="B36" s="57" t="s">
        <v>219</v>
      </c>
      <c r="C36" s="8" t="s">
        <v>16</v>
      </c>
      <c r="D36" s="114">
        <v>3031.1</v>
      </c>
      <c r="E36" s="114">
        <v>2632.7</v>
      </c>
      <c r="F36" s="114">
        <v>2647.7</v>
      </c>
      <c r="G36" s="114">
        <v>2699.2</v>
      </c>
      <c r="H36" s="114">
        <v>2399.8000000000002</v>
      </c>
      <c r="I36" s="114">
        <v>2091.6999999999998</v>
      </c>
      <c r="J36" s="128">
        <v>2169.21</v>
      </c>
      <c r="K36" s="128">
        <v>2141.4140000000002</v>
      </c>
      <c r="L36" s="128">
        <v>2660.1179999999999</v>
      </c>
      <c r="M36" s="128">
        <v>2870.663</v>
      </c>
      <c r="N36" s="128">
        <v>2302.7759999999998</v>
      </c>
      <c r="O36" s="128">
        <v>2481.6930000000002</v>
      </c>
      <c r="P36" s="131">
        <f t="shared" ref="P36:P37" si="41">SUM(D36:O36)</f>
        <v>30128.074000000001</v>
      </c>
    </row>
    <row r="37" spans="1:16">
      <c r="A37" s="57"/>
      <c r="B37" s="57"/>
      <c r="C37" s="9" t="s">
        <v>11</v>
      </c>
      <c r="D37" s="115">
        <f>D35+D36</f>
        <v>6575.6</v>
      </c>
      <c r="E37" s="115">
        <f t="shared" ref="E37" si="42">E35+E36</f>
        <v>6151.7999999999993</v>
      </c>
      <c r="F37" s="115">
        <f t="shared" ref="F37" si="43">F35+F36</f>
        <v>6253.5</v>
      </c>
      <c r="G37" s="115">
        <f t="shared" ref="G37" si="44">G35+G36</f>
        <v>5833</v>
      </c>
      <c r="H37" s="115">
        <f t="shared" ref="H37" si="45">H35+H36</f>
        <v>5248.4</v>
      </c>
      <c r="I37" s="115">
        <f t="shared" ref="I37" si="46">I35+I36</f>
        <v>4701.2</v>
      </c>
      <c r="J37" s="123">
        <f t="shared" ref="J37" si="47">J35+J36</f>
        <v>4535.7460000000001</v>
      </c>
      <c r="K37" s="123">
        <f t="shared" ref="K37" si="48">K35+K36</f>
        <v>5139.817</v>
      </c>
      <c r="L37" s="123">
        <f t="shared" ref="L37" si="49">L35+L36</f>
        <v>5959.518</v>
      </c>
      <c r="M37" s="123">
        <f t="shared" ref="M37" si="50">M35+M36</f>
        <v>5980.1790000000001</v>
      </c>
      <c r="N37" s="123">
        <f t="shared" ref="N37" si="51">N35+N36</f>
        <v>5457.1109999999999</v>
      </c>
      <c r="O37" s="123">
        <f t="shared" ref="O37" si="52">O35+O36</f>
        <v>5726.5400000000009</v>
      </c>
      <c r="P37" s="79">
        <f t="shared" si="41"/>
        <v>67562.411000000007</v>
      </c>
    </row>
    <row r="38" spans="1:16">
      <c r="A38" s="58"/>
      <c r="B38" s="58"/>
      <c r="C38" s="58"/>
      <c r="D38" s="102"/>
      <c r="E38" s="102"/>
      <c r="F38" s="102"/>
      <c r="G38" s="102"/>
      <c r="H38" s="102"/>
      <c r="I38" s="102"/>
      <c r="J38" s="124"/>
      <c r="K38" s="124"/>
      <c r="L38" s="124"/>
      <c r="M38" s="124"/>
      <c r="N38" s="124"/>
      <c r="O38" s="124"/>
      <c r="P38" s="131"/>
    </row>
    <row r="39" spans="1:16">
      <c r="A39" s="57" t="s">
        <v>153</v>
      </c>
      <c r="B39" s="88" t="s">
        <v>148</v>
      </c>
      <c r="C39" s="8" t="s">
        <v>12</v>
      </c>
      <c r="D39" s="113">
        <v>6911</v>
      </c>
      <c r="E39" s="113">
        <v>6239</v>
      </c>
      <c r="F39" s="113">
        <v>6223</v>
      </c>
      <c r="G39" s="113">
        <v>5181</v>
      </c>
      <c r="H39" s="113">
        <v>4658</v>
      </c>
      <c r="I39" s="113">
        <v>4735</v>
      </c>
      <c r="J39" s="122">
        <v>4419</v>
      </c>
      <c r="K39" s="122">
        <v>5140</v>
      </c>
      <c r="L39" s="122">
        <v>5311</v>
      </c>
      <c r="M39" s="122">
        <v>5735</v>
      </c>
      <c r="N39" s="122">
        <v>6970</v>
      </c>
      <c r="O39" s="122">
        <v>7298</v>
      </c>
      <c r="P39" s="131">
        <f>SUM(D39:O39)</f>
        <v>68820</v>
      </c>
    </row>
    <row r="40" spans="1:16">
      <c r="A40" s="57"/>
      <c r="B40" s="57" t="s">
        <v>217</v>
      </c>
      <c r="C40" s="8" t="s">
        <v>16</v>
      </c>
      <c r="D40" s="114">
        <v>5383</v>
      </c>
      <c r="E40" s="114">
        <v>4253</v>
      </c>
      <c r="F40" s="114">
        <v>4172</v>
      </c>
      <c r="G40" s="114">
        <v>4217</v>
      </c>
      <c r="H40" s="114">
        <v>3683</v>
      </c>
      <c r="I40" s="114">
        <v>3411</v>
      </c>
      <c r="J40" s="128">
        <v>3903</v>
      </c>
      <c r="K40" s="128">
        <v>3571</v>
      </c>
      <c r="L40" s="128">
        <v>3705</v>
      </c>
      <c r="M40" s="128">
        <v>4865.9189999999999</v>
      </c>
      <c r="N40" s="128">
        <v>4379</v>
      </c>
      <c r="O40" s="128">
        <v>4761</v>
      </c>
      <c r="P40" s="131">
        <f t="shared" ref="P40:P41" si="53">SUM(D40:O40)</f>
        <v>50303.919000000002</v>
      </c>
    </row>
    <row r="41" spans="1:16">
      <c r="A41" s="57"/>
      <c r="B41" s="57"/>
      <c r="C41" s="9" t="s">
        <v>11</v>
      </c>
      <c r="D41" s="115">
        <f>D39+D40</f>
        <v>12294</v>
      </c>
      <c r="E41" s="115">
        <f t="shared" ref="E41" si="54">E39+E40</f>
        <v>10492</v>
      </c>
      <c r="F41" s="115">
        <f t="shared" ref="F41" si="55">F39+F40</f>
        <v>10395</v>
      </c>
      <c r="G41" s="115">
        <f t="shared" ref="G41" si="56">G39+G40</f>
        <v>9398</v>
      </c>
      <c r="H41" s="115">
        <f t="shared" ref="H41" si="57">H39+H40</f>
        <v>8341</v>
      </c>
      <c r="I41" s="115">
        <f t="shared" ref="I41" si="58">I39+I40</f>
        <v>8146</v>
      </c>
      <c r="J41" s="123">
        <f t="shared" ref="J41" si="59">J39+J40</f>
        <v>8322</v>
      </c>
      <c r="K41" s="123">
        <f t="shared" ref="K41" si="60">K39+K40</f>
        <v>8711</v>
      </c>
      <c r="L41" s="123">
        <f t="shared" ref="L41" si="61">L39+L40</f>
        <v>9016</v>
      </c>
      <c r="M41" s="123">
        <f t="shared" ref="M41" si="62">M39+M40</f>
        <v>10600.919</v>
      </c>
      <c r="N41" s="123">
        <f t="shared" ref="N41" si="63">N39+N40</f>
        <v>11349</v>
      </c>
      <c r="O41" s="123">
        <f t="shared" ref="O41" si="64">O39+O40</f>
        <v>12059</v>
      </c>
      <c r="P41" s="79">
        <f t="shared" si="53"/>
        <v>119123.91899999999</v>
      </c>
    </row>
    <row r="42" spans="1:16">
      <c r="A42" s="58"/>
      <c r="B42" s="58"/>
      <c r="C42" s="58"/>
      <c r="D42" s="102"/>
      <c r="E42" s="102"/>
      <c r="F42" s="102"/>
      <c r="G42" s="102"/>
      <c r="H42" s="102"/>
      <c r="I42" s="102"/>
      <c r="J42" s="124"/>
      <c r="K42" s="124"/>
      <c r="L42" s="124"/>
      <c r="M42" s="124"/>
      <c r="N42" s="124"/>
      <c r="O42" s="124"/>
      <c r="P42" s="131"/>
    </row>
    <row r="43" spans="1:16">
      <c r="A43" s="57" t="s">
        <v>183</v>
      </c>
      <c r="B43" s="88" t="s">
        <v>148</v>
      </c>
      <c r="C43" s="8" t="s">
        <v>12</v>
      </c>
      <c r="D43" s="113">
        <v>70</v>
      </c>
      <c r="E43" s="113">
        <v>50</v>
      </c>
      <c r="F43" s="113">
        <v>29</v>
      </c>
      <c r="G43" s="113">
        <v>25</v>
      </c>
      <c r="H43" s="113">
        <v>4.0999999999999996</v>
      </c>
      <c r="I43" s="113">
        <v>3.5</v>
      </c>
      <c r="J43" s="122">
        <v>0.879</v>
      </c>
      <c r="K43" s="122">
        <v>1.704</v>
      </c>
      <c r="L43" s="122">
        <v>10.928000000000001</v>
      </c>
      <c r="M43" s="122">
        <v>19.559000000000001</v>
      </c>
      <c r="N43" s="122">
        <v>25.210999999999999</v>
      </c>
      <c r="O43" s="122">
        <v>28.888999999999999</v>
      </c>
      <c r="P43" s="131">
        <f>SUM(D43:O43)</f>
        <v>268.77</v>
      </c>
    </row>
    <row r="44" spans="1:16">
      <c r="A44" s="57"/>
      <c r="B44" s="57" t="s">
        <v>227</v>
      </c>
      <c r="C44" s="8" t="s">
        <v>16</v>
      </c>
      <c r="D44" s="114">
        <v>0</v>
      </c>
      <c r="E44" s="114">
        <v>0</v>
      </c>
      <c r="F44" s="114">
        <v>0</v>
      </c>
      <c r="G44" s="114">
        <v>0</v>
      </c>
      <c r="H44" s="114">
        <v>18.5</v>
      </c>
      <c r="I44" s="114">
        <v>9</v>
      </c>
      <c r="J44" s="128">
        <v>3.931</v>
      </c>
      <c r="K44" s="128">
        <v>7.202</v>
      </c>
      <c r="L44" s="128">
        <v>20.367999999999999</v>
      </c>
      <c r="M44" s="128">
        <v>42.186999999999998</v>
      </c>
      <c r="N44" s="128">
        <v>44.395000000000003</v>
      </c>
      <c r="O44" s="128">
        <v>46.374000000000002</v>
      </c>
      <c r="P44" s="131">
        <f t="shared" ref="P44:P45" si="65">SUM(D44:O44)</f>
        <v>191.95699999999999</v>
      </c>
    </row>
    <row r="45" spans="1:16">
      <c r="A45" s="57"/>
      <c r="B45" s="57"/>
      <c r="C45" s="9" t="s">
        <v>11</v>
      </c>
      <c r="D45" s="115">
        <f>D43+D44</f>
        <v>70</v>
      </c>
      <c r="E45" s="115">
        <f t="shared" ref="E45:O45" si="66">E43+E44</f>
        <v>50</v>
      </c>
      <c r="F45" s="115">
        <f t="shared" si="66"/>
        <v>29</v>
      </c>
      <c r="G45" s="115">
        <f t="shared" si="66"/>
        <v>25</v>
      </c>
      <c r="H45" s="115">
        <f t="shared" si="66"/>
        <v>22.6</v>
      </c>
      <c r="I45" s="115">
        <f t="shared" si="66"/>
        <v>12.5</v>
      </c>
      <c r="J45" s="123">
        <f t="shared" si="66"/>
        <v>4.8100000000000005</v>
      </c>
      <c r="K45" s="123">
        <f t="shared" si="66"/>
        <v>8.9060000000000006</v>
      </c>
      <c r="L45" s="123">
        <f t="shared" si="66"/>
        <v>31.295999999999999</v>
      </c>
      <c r="M45" s="123">
        <f t="shared" si="66"/>
        <v>61.745999999999995</v>
      </c>
      <c r="N45" s="123">
        <f t="shared" si="66"/>
        <v>69.605999999999995</v>
      </c>
      <c r="O45" s="123">
        <f t="shared" si="66"/>
        <v>75.263000000000005</v>
      </c>
      <c r="P45" s="79">
        <f t="shared" si="65"/>
        <v>460.72699999999998</v>
      </c>
    </row>
    <row r="46" spans="1:16">
      <c r="A46" s="58"/>
      <c r="B46" s="58"/>
      <c r="C46" s="58"/>
      <c r="D46" s="102"/>
      <c r="E46" s="102"/>
      <c r="F46" s="102"/>
      <c r="G46" s="102"/>
      <c r="H46" s="102"/>
      <c r="I46" s="102"/>
      <c r="J46" s="124"/>
      <c r="K46" s="124"/>
      <c r="L46" s="124"/>
      <c r="M46" s="124"/>
      <c r="N46" s="124"/>
      <c r="O46" s="124"/>
      <c r="P46" s="131"/>
    </row>
    <row r="47" spans="1:16">
      <c r="A47" s="57" t="s">
        <v>184</v>
      </c>
      <c r="B47" s="88" t="s">
        <v>148</v>
      </c>
      <c r="C47" s="8" t="s">
        <v>12</v>
      </c>
      <c r="D47" s="113">
        <v>260</v>
      </c>
      <c r="E47" s="113">
        <v>229.1</v>
      </c>
      <c r="F47" s="113">
        <v>224.4</v>
      </c>
      <c r="G47" s="113">
        <v>184.7</v>
      </c>
      <c r="H47" s="113">
        <v>74.3</v>
      </c>
      <c r="I47" s="113">
        <v>44.9</v>
      </c>
      <c r="J47" s="122">
        <v>49.091000000000001</v>
      </c>
      <c r="K47" s="122">
        <v>71.569000000000003</v>
      </c>
      <c r="L47" s="122">
        <v>133.33799999999999</v>
      </c>
      <c r="M47" s="122">
        <v>227.08699999999999</v>
      </c>
      <c r="N47" s="122">
        <v>276.512</v>
      </c>
      <c r="O47" s="122">
        <v>285.38200000000001</v>
      </c>
      <c r="P47" s="131">
        <f>SUM(D47:O47)</f>
        <v>2060.3789999999999</v>
      </c>
    </row>
    <row r="48" spans="1:16">
      <c r="A48" s="57"/>
      <c r="B48" s="57" t="s">
        <v>222</v>
      </c>
      <c r="C48" s="8" t="s">
        <v>16</v>
      </c>
      <c r="D48" s="114">
        <v>359.1</v>
      </c>
      <c r="E48" s="114">
        <v>273.5</v>
      </c>
      <c r="F48" s="114">
        <v>256.60000000000002</v>
      </c>
      <c r="G48" s="114">
        <v>229.9</v>
      </c>
      <c r="H48" s="114">
        <v>118.4</v>
      </c>
      <c r="I48" s="114">
        <v>80.3</v>
      </c>
      <c r="J48" s="128">
        <v>116.575</v>
      </c>
      <c r="K48" s="128">
        <v>144.173</v>
      </c>
      <c r="L48" s="128">
        <v>172.01499999999999</v>
      </c>
      <c r="M48" s="128">
        <v>302.90800000000002</v>
      </c>
      <c r="N48" s="128">
        <v>292.31200000000001</v>
      </c>
      <c r="O48" s="128">
        <v>324.69600000000003</v>
      </c>
      <c r="P48" s="131">
        <f t="shared" ref="P48:P49" si="67">SUM(D48:O48)</f>
        <v>2670.4789999999998</v>
      </c>
    </row>
    <row r="49" spans="1:16">
      <c r="A49" s="57"/>
      <c r="B49" s="57"/>
      <c r="C49" s="9" t="s">
        <v>11</v>
      </c>
      <c r="D49" s="115">
        <f>D47+D48</f>
        <v>619.1</v>
      </c>
      <c r="E49" s="115">
        <f t="shared" ref="E49:O49" si="68">E47+E48</f>
        <v>502.6</v>
      </c>
      <c r="F49" s="115">
        <f t="shared" si="68"/>
        <v>481</v>
      </c>
      <c r="G49" s="115">
        <f t="shared" si="68"/>
        <v>414.6</v>
      </c>
      <c r="H49" s="115">
        <f t="shared" si="68"/>
        <v>192.7</v>
      </c>
      <c r="I49" s="115">
        <f t="shared" si="68"/>
        <v>125.19999999999999</v>
      </c>
      <c r="J49" s="123">
        <f t="shared" si="68"/>
        <v>165.666</v>
      </c>
      <c r="K49" s="123">
        <f t="shared" si="68"/>
        <v>215.74200000000002</v>
      </c>
      <c r="L49" s="123">
        <f t="shared" si="68"/>
        <v>305.35299999999995</v>
      </c>
      <c r="M49" s="123">
        <f t="shared" si="68"/>
        <v>529.995</v>
      </c>
      <c r="N49" s="123">
        <f t="shared" si="68"/>
        <v>568.82400000000007</v>
      </c>
      <c r="O49" s="123">
        <f t="shared" si="68"/>
        <v>610.07799999999997</v>
      </c>
      <c r="P49" s="79">
        <f t="shared" si="67"/>
        <v>4730.8580000000002</v>
      </c>
    </row>
    <row r="50" spans="1:16">
      <c r="A50" s="58"/>
      <c r="B50" s="58"/>
      <c r="C50" s="58"/>
      <c r="D50" s="102"/>
      <c r="E50" s="102"/>
      <c r="F50" s="102"/>
      <c r="G50" s="102"/>
      <c r="H50" s="102"/>
      <c r="I50" s="102"/>
      <c r="J50" s="124"/>
      <c r="K50" s="124"/>
      <c r="L50" s="124"/>
      <c r="M50" s="124"/>
      <c r="N50" s="124"/>
      <c r="O50" s="124"/>
      <c r="P50" s="131"/>
    </row>
    <row r="51" spans="1:16">
      <c r="A51" s="57" t="s">
        <v>185</v>
      </c>
      <c r="B51" s="88" t="s">
        <v>148</v>
      </c>
      <c r="C51" s="8" t="s">
        <v>12</v>
      </c>
      <c r="D51" s="113">
        <v>666</v>
      </c>
      <c r="E51" s="113">
        <v>805</v>
      </c>
      <c r="F51" s="113">
        <v>846</v>
      </c>
      <c r="G51" s="113">
        <v>785.5</v>
      </c>
      <c r="H51" s="113">
        <v>523.70000000000005</v>
      </c>
      <c r="I51" s="113">
        <v>500.5</v>
      </c>
      <c r="J51" s="122">
        <v>483.95299999999997</v>
      </c>
      <c r="K51" s="122">
        <v>543.67999999999995</v>
      </c>
      <c r="L51" s="122">
        <v>604.23800000000006</v>
      </c>
      <c r="M51" s="122">
        <v>679.89599999999996</v>
      </c>
      <c r="N51" s="122">
        <v>718.20299999999997</v>
      </c>
      <c r="O51" s="122">
        <v>739.61800000000005</v>
      </c>
      <c r="P51" s="131">
        <f>SUM(D51:O51)</f>
        <v>7896.2880000000005</v>
      </c>
    </row>
    <row r="52" spans="1:16">
      <c r="A52" s="57"/>
      <c r="B52" s="57" t="s">
        <v>226</v>
      </c>
      <c r="C52" s="8" t="s">
        <v>16</v>
      </c>
      <c r="D52" s="114">
        <v>728</v>
      </c>
      <c r="E52" s="114">
        <v>877</v>
      </c>
      <c r="F52" s="114">
        <v>1119</v>
      </c>
      <c r="G52" s="114">
        <v>909</v>
      </c>
      <c r="H52" s="114">
        <v>650.79999999999995</v>
      </c>
      <c r="I52" s="114">
        <v>577.4</v>
      </c>
      <c r="J52" s="128">
        <v>657.68899999999996</v>
      </c>
      <c r="K52" s="128">
        <v>607.05600000000004</v>
      </c>
      <c r="L52" s="128">
        <v>703.25800000000004</v>
      </c>
      <c r="M52" s="128">
        <v>914.03300000000002</v>
      </c>
      <c r="N52" s="128">
        <v>804.40599999999995</v>
      </c>
      <c r="O52" s="128">
        <v>859.35</v>
      </c>
      <c r="P52" s="131">
        <f t="shared" ref="P52:P53" si="69">SUM(D52:O52)</f>
        <v>9406.9920000000002</v>
      </c>
    </row>
    <row r="53" spans="1:16">
      <c r="A53" s="57"/>
      <c r="B53" s="57"/>
      <c r="C53" s="9" t="s">
        <v>11</v>
      </c>
      <c r="D53" s="115">
        <f>D51+D52</f>
        <v>1394</v>
      </c>
      <c r="E53" s="115">
        <f t="shared" ref="E53:O53" si="70">E51+E52</f>
        <v>1682</v>
      </c>
      <c r="F53" s="115">
        <f t="shared" si="70"/>
        <v>1965</v>
      </c>
      <c r="G53" s="115">
        <f t="shared" si="70"/>
        <v>1694.5</v>
      </c>
      <c r="H53" s="115">
        <f t="shared" si="70"/>
        <v>1174.5</v>
      </c>
      <c r="I53" s="115">
        <f t="shared" si="70"/>
        <v>1077.9000000000001</v>
      </c>
      <c r="J53" s="123">
        <f t="shared" si="70"/>
        <v>1141.6419999999998</v>
      </c>
      <c r="K53" s="123">
        <f t="shared" si="70"/>
        <v>1150.7359999999999</v>
      </c>
      <c r="L53" s="123">
        <f t="shared" si="70"/>
        <v>1307.4960000000001</v>
      </c>
      <c r="M53" s="123">
        <f t="shared" si="70"/>
        <v>1593.9290000000001</v>
      </c>
      <c r="N53" s="123">
        <f t="shared" si="70"/>
        <v>1522.6089999999999</v>
      </c>
      <c r="O53" s="123">
        <f t="shared" si="70"/>
        <v>1598.9680000000001</v>
      </c>
      <c r="P53" s="79">
        <f t="shared" si="69"/>
        <v>17303.28</v>
      </c>
    </row>
    <row r="54" spans="1:16">
      <c r="A54" s="58"/>
      <c r="B54" s="58"/>
      <c r="C54" s="58"/>
      <c r="D54" s="102"/>
      <c r="E54" s="102"/>
      <c r="F54" s="102"/>
      <c r="G54" s="102"/>
      <c r="H54" s="102"/>
      <c r="I54" s="102"/>
      <c r="J54" s="124"/>
      <c r="K54" s="124"/>
      <c r="L54" s="124"/>
      <c r="M54" s="124"/>
      <c r="N54" s="124"/>
      <c r="O54" s="124"/>
      <c r="P54" s="131"/>
    </row>
    <row r="55" spans="1:16">
      <c r="A55" s="57" t="s">
        <v>186</v>
      </c>
      <c r="B55" s="88" t="s">
        <v>148</v>
      </c>
      <c r="C55" s="8" t="s">
        <v>12</v>
      </c>
      <c r="D55" s="113">
        <v>445.5</v>
      </c>
      <c r="E55" s="113">
        <v>258.5</v>
      </c>
      <c r="F55" s="113">
        <v>281.60000000000002</v>
      </c>
      <c r="G55" s="113">
        <v>202.3</v>
      </c>
      <c r="H55" s="113">
        <v>127.5</v>
      </c>
      <c r="I55" s="113">
        <v>77.599999999999994</v>
      </c>
      <c r="J55" s="122">
        <v>58.595999999999997</v>
      </c>
      <c r="K55" s="122">
        <v>54.991</v>
      </c>
      <c r="L55" s="122">
        <v>99.144000000000005</v>
      </c>
      <c r="M55" s="122">
        <v>226.90799999999999</v>
      </c>
      <c r="N55" s="122">
        <v>300.87900000000002</v>
      </c>
      <c r="O55" s="122">
        <v>303.49900000000002</v>
      </c>
      <c r="P55" s="131">
        <f>SUM(D55:O55)</f>
        <v>2437.0169999999998</v>
      </c>
    </row>
    <row r="56" spans="1:16">
      <c r="A56" s="57"/>
      <c r="B56" s="57" t="s">
        <v>218</v>
      </c>
      <c r="C56" s="8" t="s">
        <v>16</v>
      </c>
      <c r="D56" s="114">
        <v>364.5</v>
      </c>
      <c r="E56" s="114">
        <v>211.5</v>
      </c>
      <c r="F56" s="114">
        <v>230.4</v>
      </c>
      <c r="G56" s="114">
        <v>164.7</v>
      </c>
      <c r="H56" s="114">
        <v>81.5</v>
      </c>
      <c r="I56" s="114">
        <v>63.4</v>
      </c>
      <c r="J56" s="128">
        <v>68.662000000000006</v>
      </c>
      <c r="K56" s="128">
        <v>46.548999999999999</v>
      </c>
      <c r="L56" s="128">
        <v>116.19499999999999</v>
      </c>
      <c r="M56" s="128">
        <v>272.44099999999997</v>
      </c>
      <c r="N56" s="128">
        <v>285.46699999999998</v>
      </c>
      <c r="O56" s="128">
        <v>331.06299999999999</v>
      </c>
      <c r="P56" s="131">
        <f t="shared" ref="P56:P57" si="71">SUM(D56:O56)</f>
        <v>2236.377</v>
      </c>
    </row>
    <row r="57" spans="1:16">
      <c r="A57" s="57"/>
      <c r="B57" s="57"/>
      <c r="C57" s="9" t="s">
        <v>11</v>
      </c>
      <c r="D57" s="115">
        <f>D55+D56</f>
        <v>810</v>
      </c>
      <c r="E57" s="115">
        <f t="shared" ref="E57:O57" si="72">E55+E56</f>
        <v>470</v>
      </c>
      <c r="F57" s="115">
        <f t="shared" si="72"/>
        <v>512</v>
      </c>
      <c r="G57" s="115">
        <f t="shared" si="72"/>
        <v>367</v>
      </c>
      <c r="H57" s="115">
        <f t="shared" si="72"/>
        <v>209</v>
      </c>
      <c r="I57" s="115">
        <f t="shared" si="72"/>
        <v>141</v>
      </c>
      <c r="J57" s="123">
        <f t="shared" si="72"/>
        <v>127.25800000000001</v>
      </c>
      <c r="K57" s="123">
        <f t="shared" si="72"/>
        <v>101.53999999999999</v>
      </c>
      <c r="L57" s="123">
        <f t="shared" si="72"/>
        <v>215.339</v>
      </c>
      <c r="M57" s="123">
        <f t="shared" si="72"/>
        <v>499.34899999999993</v>
      </c>
      <c r="N57" s="123">
        <f t="shared" si="72"/>
        <v>586.346</v>
      </c>
      <c r="O57" s="123">
        <f t="shared" si="72"/>
        <v>634.56200000000001</v>
      </c>
      <c r="P57" s="79">
        <f t="shared" si="71"/>
        <v>4673.3940000000002</v>
      </c>
    </row>
    <row r="58" spans="1:16">
      <c r="A58" s="58"/>
      <c r="B58" s="58"/>
      <c r="C58" s="58"/>
      <c r="D58" s="102"/>
      <c r="E58" s="102"/>
      <c r="F58" s="102"/>
      <c r="G58" s="102"/>
      <c r="H58" s="102"/>
      <c r="I58" s="102"/>
      <c r="J58" s="124"/>
      <c r="K58" s="124"/>
      <c r="L58" s="124"/>
      <c r="M58" s="124"/>
      <c r="N58" s="124"/>
      <c r="O58" s="124"/>
      <c r="P58" s="131"/>
    </row>
    <row r="59" spans="1:16">
      <c r="A59" s="57" t="s">
        <v>187</v>
      </c>
      <c r="B59" s="88" t="s">
        <v>148</v>
      </c>
      <c r="C59" s="8" t="s">
        <v>12</v>
      </c>
      <c r="D59" s="113">
        <v>86.9</v>
      </c>
      <c r="E59" s="113">
        <v>5.2</v>
      </c>
      <c r="F59" s="113">
        <v>2.2000000000000002</v>
      </c>
      <c r="G59" s="113">
        <v>0.1</v>
      </c>
      <c r="H59" s="113">
        <v>0.1</v>
      </c>
      <c r="I59" s="113">
        <v>0.1</v>
      </c>
      <c r="J59" s="122">
        <v>0.11600000000000001</v>
      </c>
      <c r="K59" s="122">
        <v>0.11600000000000001</v>
      </c>
      <c r="L59" s="122">
        <v>0.108</v>
      </c>
      <c r="M59" s="122">
        <v>7.6999999999999999E-2</v>
      </c>
      <c r="N59" s="122">
        <v>0.36199999999999999</v>
      </c>
      <c r="O59" s="122">
        <v>0.14799999999999999</v>
      </c>
      <c r="P59" s="131">
        <f>SUM(D59:O59)</f>
        <v>95.526999999999987</v>
      </c>
    </row>
    <row r="60" spans="1:16">
      <c r="A60" s="57"/>
      <c r="B60" s="57" t="s">
        <v>221</v>
      </c>
      <c r="C60" s="8" t="s">
        <v>16</v>
      </c>
      <c r="D60" s="114">
        <v>139.4</v>
      </c>
      <c r="E60" s="114">
        <v>2.6</v>
      </c>
      <c r="F60" s="114">
        <v>7.3</v>
      </c>
      <c r="G60" s="114">
        <v>0.5</v>
      </c>
      <c r="H60" s="114">
        <v>0.2</v>
      </c>
      <c r="I60" s="114">
        <v>0.2</v>
      </c>
      <c r="J60" s="128">
        <v>0.16500000000000001</v>
      </c>
      <c r="K60" s="128">
        <v>0.19700000000000001</v>
      </c>
      <c r="L60" s="128">
        <v>0.26700000000000002</v>
      </c>
      <c r="M60" s="128">
        <v>0.17899999999999999</v>
      </c>
      <c r="N60" s="128">
        <v>0.21099999999999999</v>
      </c>
      <c r="O60" s="128">
        <v>0.14299999999999999</v>
      </c>
      <c r="P60" s="131">
        <f t="shared" ref="P60:P61" si="73">SUM(D60:O60)</f>
        <v>151.36199999999999</v>
      </c>
    </row>
    <row r="61" spans="1:16">
      <c r="A61" s="57"/>
      <c r="B61" s="57"/>
      <c r="C61" s="9" t="s">
        <v>11</v>
      </c>
      <c r="D61" s="115">
        <f>D59+D60</f>
        <v>226.3</v>
      </c>
      <c r="E61" s="115">
        <f t="shared" ref="E61:O61" si="74">E59+E60</f>
        <v>7.8000000000000007</v>
      </c>
      <c r="F61" s="115">
        <f t="shared" si="74"/>
        <v>9.5</v>
      </c>
      <c r="G61" s="115">
        <f t="shared" si="74"/>
        <v>0.6</v>
      </c>
      <c r="H61" s="115">
        <f t="shared" si="74"/>
        <v>0.30000000000000004</v>
      </c>
      <c r="I61" s="115">
        <f t="shared" si="74"/>
        <v>0.30000000000000004</v>
      </c>
      <c r="J61" s="123">
        <f t="shared" si="74"/>
        <v>0.28100000000000003</v>
      </c>
      <c r="K61" s="123">
        <f t="shared" si="74"/>
        <v>0.313</v>
      </c>
      <c r="L61" s="123">
        <f t="shared" si="74"/>
        <v>0.375</v>
      </c>
      <c r="M61" s="123">
        <f t="shared" si="74"/>
        <v>0.25600000000000001</v>
      </c>
      <c r="N61" s="123">
        <f t="shared" si="74"/>
        <v>0.57299999999999995</v>
      </c>
      <c r="O61" s="123">
        <f t="shared" si="74"/>
        <v>0.29099999999999998</v>
      </c>
      <c r="P61" s="79">
        <f t="shared" si="73"/>
        <v>246.88900000000004</v>
      </c>
    </row>
    <row r="64" spans="1:16" ht="15">
      <c r="A64" s="5" t="s">
        <v>338</v>
      </c>
    </row>
  </sheetData>
  <mergeCells count="1">
    <mergeCell ref="D16:O16"/>
  </mergeCells>
  <printOptions horizontalCentered="1"/>
  <pageMargins left="0.23622047244094491" right="0.23622047244094491" top="1.5748031496062993" bottom="0.74803149606299213" header="0.78740157480314965" footer="0.31496062992125984"/>
  <pageSetup paperSize="8" scale="79" fitToHeight="2" orientation="portrait" r:id="rId1"/>
  <headerFooter>
    <oddHeader>&amp;A</oddHeader>
    <oddFooter>Lk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zoomScale="90" zoomScaleNormal="9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A3" sqref="A3"/>
    </sheetView>
  </sheetViews>
  <sheetFormatPr defaultRowHeight="14.25"/>
  <cols>
    <col min="1" max="1" width="14.625" style="10" customWidth="1"/>
    <col min="2" max="2" width="16.75" style="10" customWidth="1"/>
    <col min="3" max="3" width="7.375" customWidth="1"/>
    <col min="4" max="11" width="8.625" customWidth="1"/>
    <col min="12" max="12" width="9.625" bestFit="1" customWidth="1"/>
    <col min="13" max="13" width="9" customWidth="1"/>
    <col min="14" max="14" width="9" bestFit="1" customWidth="1"/>
    <col min="15" max="15" width="9.625" bestFit="1" customWidth="1"/>
    <col min="16" max="16" width="8.625" customWidth="1"/>
    <col min="17" max="17" width="5" customWidth="1"/>
    <col min="18" max="18" width="7.5" customWidth="1"/>
    <col min="19" max="19" width="5.5" customWidth="1"/>
    <col min="20" max="20" width="4.75" customWidth="1"/>
    <col min="21" max="21" width="5.375" customWidth="1"/>
    <col min="22" max="1024" width="10.75" customWidth="1"/>
  </cols>
  <sheetData>
    <row r="1" spans="1:17" ht="18">
      <c r="A1" s="20" t="s">
        <v>319</v>
      </c>
    </row>
    <row r="2" spans="1:17" ht="15.75">
      <c r="A2" s="56" t="s">
        <v>378</v>
      </c>
    </row>
    <row r="3" spans="1:17" ht="15.75">
      <c r="A3" s="15"/>
    </row>
    <row r="4" spans="1:17">
      <c r="A4" s="57"/>
      <c r="B4" s="57"/>
      <c r="C4" s="58"/>
      <c r="D4" s="111" t="s">
        <v>90</v>
      </c>
      <c r="E4" s="111" t="s">
        <v>0</v>
      </c>
      <c r="F4" s="111" t="s">
        <v>1</v>
      </c>
      <c r="G4" s="111" t="s">
        <v>2</v>
      </c>
      <c r="H4" s="111" t="s">
        <v>3</v>
      </c>
      <c r="I4" s="111" t="s">
        <v>4</v>
      </c>
      <c r="J4" s="111" t="s">
        <v>5</v>
      </c>
      <c r="K4" s="111" t="s">
        <v>6</v>
      </c>
      <c r="L4" s="111" t="s">
        <v>7</v>
      </c>
      <c r="M4" s="111" t="s">
        <v>8</v>
      </c>
      <c r="N4" s="111" t="s">
        <v>9</v>
      </c>
      <c r="O4" s="111" t="s">
        <v>10</v>
      </c>
      <c r="P4" s="43" t="s">
        <v>128</v>
      </c>
    </row>
    <row r="5" spans="1:17">
      <c r="A5" s="57"/>
      <c r="B5" s="57"/>
      <c r="C5" s="44" t="s">
        <v>12</v>
      </c>
      <c r="D5" s="59">
        <f t="shared" ref="D5:O5" si="0">D19+D23+D27+D31+D35+D43+D47+D51+D39+D55+D59+D62+D66+D70+D74+D78+D82+D86+D90+D94+D98+D102+D105+D109+D113+D117+D121+D125+D129+D133+D137</f>
        <v>108380.7</v>
      </c>
      <c r="E5" s="59">
        <f t="shared" si="0"/>
        <v>96730.8</v>
      </c>
      <c r="F5" s="59">
        <f t="shared" si="0"/>
        <v>90245.39999999998</v>
      </c>
      <c r="G5" s="59">
        <f t="shared" si="0"/>
        <v>72153.599999999977</v>
      </c>
      <c r="H5" s="59">
        <f t="shared" si="0"/>
        <v>65209.8</v>
      </c>
      <c r="I5" s="59">
        <f t="shared" si="0"/>
        <v>48745.3</v>
      </c>
      <c r="J5" s="59">
        <f t="shared" si="0"/>
        <v>26090.940950000004</v>
      </c>
      <c r="K5" s="59">
        <f t="shared" si="0"/>
        <v>52481.70199999999</v>
      </c>
      <c r="L5" s="59">
        <f t="shared" si="0"/>
        <v>75055.737000000008</v>
      </c>
      <c r="M5" s="59">
        <f t="shared" si="0"/>
        <v>91178.695999999996</v>
      </c>
      <c r="N5" s="59">
        <f t="shared" si="0"/>
        <v>122105.60178000001</v>
      </c>
      <c r="O5" s="59">
        <f t="shared" si="0"/>
        <v>109991.08587999998</v>
      </c>
      <c r="P5" s="59">
        <f>SUM(D5:O5)</f>
        <v>958369.36360999988</v>
      </c>
      <c r="Q5" s="1" t="s">
        <v>13</v>
      </c>
    </row>
    <row r="6" spans="1:17">
      <c r="A6" s="57"/>
      <c r="B6" s="57"/>
      <c r="C6" s="45" t="s">
        <v>16</v>
      </c>
      <c r="D6" s="61">
        <f t="shared" ref="D6:O6" si="1">D20+D24+D28+D32+D36+D44+D48+D52+D40+D56+D60+D63+D67+D71+D75+D79+D83+D87+D91+D95+D99+D103+D106+D110+D114+D118+D122+D126+D130+D134+D138</f>
        <v>42475.6</v>
      </c>
      <c r="E6" s="61">
        <f t="shared" si="1"/>
        <v>36209.100000000006</v>
      </c>
      <c r="F6" s="61">
        <f t="shared" si="1"/>
        <v>37273</v>
      </c>
      <c r="G6" s="61">
        <f t="shared" si="1"/>
        <v>39099.80000000001</v>
      </c>
      <c r="H6" s="61">
        <f t="shared" si="1"/>
        <v>34597.800000000003</v>
      </c>
      <c r="I6" s="61">
        <f t="shared" si="1"/>
        <v>26722</v>
      </c>
      <c r="J6" s="61">
        <f t="shared" si="1"/>
        <v>19031.454050000004</v>
      </c>
      <c r="K6" s="61">
        <f t="shared" si="1"/>
        <v>25992.584999999999</v>
      </c>
      <c r="L6" s="61">
        <f t="shared" si="1"/>
        <v>35750.085999999988</v>
      </c>
      <c r="M6" s="61">
        <f t="shared" si="1"/>
        <v>45566.540000000008</v>
      </c>
      <c r="N6" s="61">
        <f t="shared" si="1"/>
        <v>40426.990220000007</v>
      </c>
      <c r="O6" s="61">
        <f t="shared" si="1"/>
        <v>39488.902119999999</v>
      </c>
      <c r="P6" s="61">
        <f>SUM(D6:O6)</f>
        <v>422633.85739000002</v>
      </c>
      <c r="Q6" s="3" t="s">
        <v>13</v>
      </c>
    </row>
    <row r="7" spans="1:17" ht="15">
      <c r="A7" s="57"/>
      <c r="B7" s="57"/>
      <c r="C7" s="46" t="s">
        <v>24</v>
      </c>
      <c r="D7" s="63">
        <f>D5+D6</f>
        <v>150856.29999999999</v>
      </c>
      <c r="E7" s="63">
        <f t="shared" ref="E7:O7" si="2">E5+E6</f>
        <v>132939.90000000002</v>
      </c>
      <c r="F7" s="63">
        <f t="shared" si="2"/>
        <v>127518.39999999998</v>
      </c>
      <c r="G7" s="63">
        <f t="shared" si="2"/>
        <v>111253.4</v>
      </c>
      <c r="H7" s="63">
        <f t="shared" si="2"/>
        <v>99807.6</v>
      </c>
      <c r="I7" s="63">
        <f t="shared" si="2"/>
        <v>75467.3</v>
      </c>
      <c r="J7" s="63">
        <f t="shared" si="2"/>
        <v>45122.395000000004</v>
      </c>
      <c r="K7" s="63">
        <f t="shared" si="2"/>
        <v>78474.286999999982</v>
      </c>
      <c r="L7" s="63">
        <f t="shared" si="2"/>
        <v>110805.823</v>
      </c>
      <c r="M7" s="63">
        <f t="shared" si="2"/>
        <v>136745.236</v>
      </c>
      <c r="N7" s="63">
        <f t="shared" si="2"/>
        <v>162532.592</v>
      </c>
      <c r="O7" s="63">
        <f t="shared" si="2"/>
        <v>149479.98799999998</v>
      </c>
      <c r="P7" s="63">
        <f>SUM(D7:O7)</f>
        <v>1381003.2209999999</v>
      </c>
      <c r="Q7" s="5" t="s">
        <v>13</v>
      </c>
    </row>
    <row r="8" spans="1:17">
      <c r="A8" s="57"/>
      <c r="B8" s="57"/>
      <c r="C8" s="58"/>
      <c r="D8" s="65">
        <f>D5+E5+F5</f>
        <v>295356.89999999997</v>
      </c>
      <c r="E8" s="66">
        <f>D8/D10</f>
        <v>0.71808027237545169</v>
      </c>
      <c r="F8" s="67">
        <f>D8/$P$5</f>
        <v>0.30818691750271027</v>
      </c>
      <c r="G8" s="65">
        <f>G5+H5+I5</f>
        <v>186108.69999999995</v>
      </c>
      <c r="H8" s="66">
        <f>G8/G10</f>
        <v>0.64952990681897738</v>
      </c>
      <c r="I8" s="67">
        <f>G8/$P$5</f>
        <v>0.19419308156822015</v>
      </c>
      <c r="J8" s="65">
        <f>J5+K5+L5</f>
        <v>153628.37995</v>
      </c>
      <c r="K8" s="66">
        <f>J8/J10</f>
        <v>0.65540417304840659</v>
      </c>
      <c r="L8" s="67">
        <f>J8/$P$5</f>
        <v>0.16030184789224725</v>
      </c>
      <c r="M8" s="65">
        <f>M5+N5+O5</f>
        <v>323275.38365999999</v>
      </c>
      <c r="N8" s="66">
        <f>M8/M10</f>
        <v>0.72037828007434634</v>
      </c>
      <c r="O8" s="67">
        <f>M8/$P$5</f>
        <v>0.33731815303682233</v>
      </c>
      <c r="P8" s="58"/>
    </row>
    <row r="9" spans="1:17">
      <c r="A9" s="57"/>
      <c r="B9" s="72"/>
      <c r="C9" s="58"/>
      <c r="D9" s="68">
        <f>D6+E6+F6</f>
        <v>115957.70000000001</v>
      </c>
      <c r="E9" s="69">
        <f>D9/D10</f>
        <v>0.28191972762454826</v>
      </c>
      <c r="F9" s="70">
        <f>D9/$P$6</f>
        <v>0.27436916842418524</v>
      </c>
      <c r="G9" s="68">
        <f>G6+H6+I6</f>
        <v>100419.6</v>
      </c>
      <c r="H9" s="69">
        <f>G9/G10</f>
        <v>0.35047009318102273</v>
      </c>
      <c r="I9" s="70">
        <f>G9/$P$6</f>
        <v>0.23760424832063168</v>
      </c>
      <c r="J9" s="68">
        <f>J6+K6+L6</f>
        <v>80774.125050000002</v>
      </c>
      <c r="K9" s="69">
        <f>J9/J10</f>
        <v>0.34459582695159335</v>
      </c>
      <c r="L9" s="70">
        <f>J9/$P$6</f>
        <v>0.19112080974492984</v>
      </c>
      <c r="M9" s="68">
        <f>M6+N6+O6</f>
        <v>125482.43234000001</v>
      </c>
      <c r="N9" s="69">
        <f>M9/M10</f>
        <v>0.27962171992565366</v>
      </c>
      <c r="O9" s="70">
        <f>M9/$P$6</f>
        <v>0.29690577351025327</v>
      </c>
      <c r="P9" s="71">
        <f>P5/1000</f>
        <v>958.36936360999994</v>
      </c>
      <c r="Q9" s="1" t="s">
        <v>14</v>
      </c>
    </row>
    <row r="10" spans="1:17">
      <c r="A10" s="57"/>
      <c r="B10" s="57"/>
      <c r="C10" s="58"/>
      <c r="D10" s="73">
        <f>D8+D9</f>
        <v>411314.6</v>
      </c>
      <c r="E10" s="49"/>
      <c r="F10" s="70">
        <f>D10/$P$7</f>
        <v>0.29783753849767453</v>
      </c>
      <c r="G10" s="73">
        <f>G8+G9</f>
        <v>286528.29999999993</v>
      </c>
      <c r="H10" s="74"/>
      <c r="I10" s="75">
        <f>G10/$P$7</f>
        <v>0.20747837198563635</v>
      </c>
      <c r="J10" s="73">
        <f>J8+J9</f>
        <v>234402.505</v>
      </c>
      <c r="K10" s="74"/>
      <c r="L10" s="75">
        <f>J10/$P$7</f>
        <v>0.16973349622621917</v>
      </c>
      <c r="M10" s="73">
        <f>M8+M9</f>
        <v>448757.81599999999</v>
      </c>
      <c r="N10" s="74"/>
      <c r="O10" s="75">
        <f>M10/$P$7</f>
        <v>0.32495059329046999</v>
      </c>
      <c r="P10" s="76">
        <f>P6/1000</f>
        <v>422.63385739</v>
      </c>
      <c r="Q10" s="3" t="s">
        <v>14</v>
      </c>
    </row>
    <row r="11" spans="1:17" ht="15">
      <c r="A11" s="57"/>
      <c r="B11" s="57"/>
      <c r="C11" s="58"/>
      <c r="D11" s="58"/>
      <c r="E11" s="77" t="s">
        <v>235</v>
      </c>
      <c r="F11" s="78" t="s">
        <v>234</v>
      </c>
      <c r="G11" s="58"/>
      <c r="H11" s="77" t="s">
        <v>236</v>
      </c>
      <c r="I11" s="78" t="s">
        <v>234</v>
      </c>
      <c r="J11" s="58"/>
      <c r="K11" s="77" t="s">
        <v>237</v>
      </c>
      <c r="L11" s="78" t="s">
        <v>234</v>
      </c>
      <c r="M11" s="58"/>
      <c r="N11" s="77" t="s">
        <v>238</v>
      </c>
      <c r="O11" s="78" t="s">
        <v>234</v>
      </c>
      <c r="P11" s="79">
        <f>P9+P10</f>
        <v>1381.0032209999999</v>
      </c>
      <c r="Q11" s="5" t="s">
        <v>14</v>
      </c>
    </row>
    <row r="12" spans="1:17">
      <c r="A12" s="57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7">
      <c r="A13" s="5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>
        <f>P9/P11</f>
        <v>0.69396605962731495</v>
      </c>
      <c r="P13" s="81">
        <f>P9/1000</f>
        <v>0.95836936360999991</v>
      </c>
      <c r="Q13" s="1" t="s">
        <v>15</v>
      </c>
    </row>
    <row r="14" spans="1:17">
      <c r="A14" s="57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80">
        <f>P10/P11</f>
        <v>0.30603394037268505</v>
      </c>
      <c r="P14" s="82">
        <f>P10/1000</f>
        <v>0.42263385738999998</v>
      </c>
      <c r="Q14" s="3" t="s">
        <v>15</v>
      </c>
    </row>
    <row r="15" spans="1:17" ht="15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83">
        <f>P13+P14</f>
        <v>1.3810032209999998</v>
      </c>
      <c r="Q15" s="5" t="s">
        <v>15</v>
      </c>
    </row>
    <row r="16" spans="1:17">
      <c r="A16" s="57"/>
      <c r="B16" s="88"/>
      <c r="C16" s="58"/>
      <c r="D16" s="139">
        <v>2016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58"/>
    </row>
    <row r="17" spans="1:16">
      <c r="A17" s="84" t="s">
        <v>92</v>
      </c>
      <c r="B17" s="84" t="s">
        <v>93</v>
      </c>
      <c r="C17" s="22"/>
      <c r="D17" s="116" t="s">
        <v>90</v>
      </c>
      <c r="E17" s="116" t="s">
        <v>0</v>
      </c>
      <c r="F17" s="119" t="s">
        <v>1</v>
      </c>
      <c r="G17" s="112" t="s">
        <v>2</v>
      </c>
      <c r="H17" s="112" t="s">
        <v>3</v>
      </c>
      <c r="I17" s="112" t="s">
        <v>4</v>
      </c>
      <c r="J17" s="112" t="s">
        <v>5</v>
      </c>
      <c r="K17" s="112" t="s">
        <v>6</v>
      </c>
      <c r="L17" s="112" t="s">
        <v>7</v>
      </c>
      <c r="M17" s="112" t="s">
        <v>8</v>
      </c>
      <c r="N17" s="112" t="s">
        <v>9</v>
      </c>
      <c r="O17" s="112" t="s">
        <v>10</v>
      </c>
      <c r="P17" s="52" t="s">
        <v>128</v>
      </c>
    </row>
    <row r="18" spans="1:16">
      <c r="A18" s="92"/>
      <c r="B18" s="92"/>
      <c r="C18" s="21"/>
      <c r="D18" s="110"/>
      <c r="E18" s="110"/>
      <c r="F18" s="110"/>
      <c r="G18" s="101"/>
      <c r="H18" s="101"/>
      <c r="I18" s="101"/>
      <c r="J18" s="101"/>
      <c r="K18" s="101"/>
      <c r="L18" s="101"/>
      <c r="M18" s="101"/>
      <c r="N18" s="101"/>
      <c r="O18" s="101"/>
      <c r="P18" s="58"/>
    </row>
    <row r="19" spans="1:16">
      <c r="A19" s="57" t="s">
        <v>27</v>
      </c>
      <c r="B19" s="88" t="s">
        <v>91</v>
      </c>
      <c r="C19" s="8" t="s">
        <v>12</v>
      </c>
      <c r="D19" s="113">
        <v>3998</v>
      </c>
      <c r="E19" s="113">
        <v>3076</v>
      </c>
      <c r="F19" s="113">
        <v>3102</v>
      </c>
      <c r="G19" s="113">
        <v>2257</v>
      </c>
      <c r="H19" s="113">
        <v>1778</v>
      </c>
      <c r="I19" s="113">
        <v>1451</v>
      </c>
      <c r="J19" s="122">
        <v>373</v>
      </c>
      <c r="K19" s="122">
        <v>2123</v>
      </c>
      <c r="L19" s="122">
        <v>2838</v>
      </c>
      <c r="M19" s="122">
        <v>4098.2290000000003</v>
      </c>
      <c r="N19" s="122">
        <v>5376</v>
      </c>
      <c r="O19" s="122">
        <v>4868</v>
      </c>
      <c r="P19" s="131">
        <f>SUM(D19:O19)</f>
        <v>35338.228999999999</v>
      </c>
    </row>
    <row r="20" spans="1:16">
      <c r="A20" s="57"/>
      <c r="B20" s="57" t="s">
        <v>279</v>
      </c>
      <c r="C20" s="8" t="s">
        <v>16</v>
      </c>
      <c r="D20" s="114">
        <v>1273</v>
      </c>
      <c r="E20" s="114">
        <v>929</v>
      </c>
      <c r="F20" s="114">
        <v>949</v>
      </c>
      <c r="G20" s="114">
        <v>1084</v>
      </c>
      <c r="H20" s="114">
        <v>943</v>
      </c>
      <c r="I20" s="114">
        <v>889</v>
      </c>
      <c r="J20" s="128">
        <v>442</v>
      </c>
      <c r="K20" s="128">
        <v>1179</v>
      </c>
      <c r="L20" s="128">
        <v>1383</v>
      </c>
      <c r="M20" s="128">
        <v>1666.229</v>
      </c>
      <c r="N20" s="128">
        <v>1230</v>
      </c>
      <c r="O20" s="128">
        <v>1275</v>
      </c>
      <c r="P20" s="131">
        <f t="shared" ref="P20:P53" si="3">SUM(D20:O20)</f>
        <v>13242.228999999999</v>
      </c>
    </row>
    <row r="21" spans="1:16">
      <c r="A21" s="57"/>
      <c r="B21" s="57"/>
      <c r="C21" s="9" t="s">
        <v>11</v>
      </c>
      <c r="D21" s="115">
        <f>D19+D20</f>
        <v>5271</v>
      </c>
      <c r="E21" s="115">
        <f t="shared" ref="E21:O21" si="4">E19+E20</f>
        <v>4005</v>
      </c>
      <c r="F21" s="115">
        <f t="shared" si="4"/>
        <v>4051</v>
      </c>
      <c r="G21" s="115">
        <f t="shared" si="4"/>
        <v>3341</v>
      </c>
      <c r="H21" s="115">
        <f t="shared" si="4"/>
        <v>2721</v>
      </c>
      <c r="I21" s="115">
        <f t="shared" si="4"/>
        <v>2340</v>
      </c>
      <c r="J21" s="123">
        <f t="shared" si="4"/>
        <v>815</v>
      </c>
      <c r="K21" s="123">
        <f t="shared" si="4"/>
        <v>3302</v>
      </c>
      <c r="L21" s="123">
        <f t="shared" si="4"/>
        <v>4221</v>
      </c>
      <c r="M21" s="123">
        <f t="shared" si="4"/>
        <v>5764.4580000000005</v>
      </c>
      <c r="N21" s="123">
        <f t="shared" si="4"/>
        <v>6606</v>
      </c>
      <c r="O21" s="123">
        <f t="shared" si="4"/>
        <v>6143</v>
      </c>
      <c r="P21" s="79">
        <f t="shared" si="3"/>
        <v>48580.457999999999</v>
      </c>
    </row>
    <row r="22" spans="1:16">
      <c r="A22" s="57"/>
      <c r="B22" s="57"/>
      <c r="C22" s="23"/>
      <c r="D22" s="103"/>
      <c r="E22" s="103"/>
      <c r="F22" s="103"/>
      <c r="G22" s="103"/>
      <c r="H22" s="103"/>
      <c r="I22" s="103"/>
      <c r="J22" s="125"/>
      <c r="K22" s="125"/>
      <c r="L22" s="125"/>
      <c r="M22" s="125"/>
      <c r="N22" s="125"/>
      <c r="O22" s="125"/>
      <c r="P22" s="131"/>
    </row>
    <row r="23" spans="1:16">
      <c r="A23" s="57" t="s">
        <v>28</v>
      </c>
      <c r="B23" s="88" t="s">
        <v>94</v>
      </c>
      <c r="C23" s="8" t="s">
        <v>12</v>
      </c>
      <c r="D23" s="113">
        <v>7859</v>
      </c>
      <c r="E23" s="113">
        <v>7147</v>
      </c>
      <c r="F23" s="113">
        <v>6693</v>
      </c>
      <c r="G23" s="113">
        <v>6109</v>
      </c>
      <c r="H23" s="113">
        <v>5766</v>
      </c>
      <c r="I23" s="113">
        <v>2221</v>
      </c>
      <c r="J23" s="122">
        <v>1554</v>
      </c>
      <c r="K23" s="122">
        <v>2258</v>
      </c>
      <c r="L23" s="122">
        <v>5834</v>
      </c>
      <c r="M23" s="122">
        <v>6725.384</v>
      </c>
      <c r="N23" s="122">
        <v>7961</v>
      </c>
      <c r="O23" s="122">
        <v>6506</v>
      </c>
      <c r="P23" s="131">
        <f t="shared" si="3"/>
        <v>66633.383999999991</v>
      </c>
    </row>
    <row r="24" spans="1:16">
      <c r="A24" s="57"/>
      <c r="B24" s="57" t="s">
        <v>280</v>
      </c>
      <c r="C24" s="8" t="s">
        <v>16</v>
      </c>
      <c r="D24" s="114">
        <v>3353</v>
      </c>
      <c r="E24" s="114">
        <v>2765</v>
      </c>
      <c r="F24" s="114">
        <v>2427</v>
      </c>
      <c r="G24" s="114">
        <v>2798</v>
      </c>
      <c r="H24" s="114">
        <v>3063</v>
      </c>
      <c r="I24" s="114">
        <v>1185</v>
      </c>
      <c r="J24" s="128">
        <v>838</v>
      </c>
      <c r="K24" s="128">
        <v>1013</v>
      </c>
      <c r="L24" s="128">
        <v>2880</v>
      </c>
      <c r="M24" s="128">
        <v>3379.384</v>
      </c>
      <c r="N24" s="128">
        <v>2880</v>
      </c>
      <c r="O24" s="128">
        <v>2793</v>
      </c>
      <c r="P24" s="131">
        <f t="shared" si="3"/>
        <v>29374.383999999998</v>
      </c>
    </row>
    <row r="25" spans="1:16">
      <c r="A25" s="57"/>
      <c r="B25" s="57"/>
      <c r="C25" s="9" t="s">
        <v>11</v>
      </c>
      <c r="D25" s="115">
        <f>D23+D24</f>
        <v>11212</v>
      </c>
      <c r="E25" s="115">
        <f t="shared" ref="E25:O25" si="5">E23+E24</f>
        <v>9912</v>
      </c>
      <c r="F25" s="115">
        <f t="shared" si="5"/>
        <v>9120</v>
      </c>
      <c r="G25" s="115">
        <f t="shared" si="5"/>
        <v>8907</v>
      </c>
      <c r="H25" s="115">
        <f t="shared" si="5"/>
        <v>8829</v>
      </c>
      <c r="I25" s="115">
        <f t="shared" si="5"/>
        <v>3406</v>
      </c>
      <c r="J25" s="123">
        <f t="shared" si="5"/>
        <v>2392</v>
      </c>
      <c r="K25" s="123">
        <f t="shared" si="5"/>
        <v>3271</v>
      </c>
      <c r="L25" s="123">
        <f t="shared" si="5"/>
        <v>8714</v>
      </c>
      <c r="M25" s="123">
        <f t="shared" si="5"/>
        <v>10104.768</v>
      </c>
      <c r="N25" s="123">
        <f t="shared" si="5"/>
        <v>10841</v>
      </c>
      <c r="O25" s="123">
        <f t="shared" si="5"/>
        <v>9299</v>
      </c>
      <c r="P25" s="79">
        <f t="shared" si="3"/>
        <v>96007.767999999996</v>
      </c>
    </row>
    <row r="26" spans="1:16">
      <c r="A26" s="57"/>
      <c r="B26" s="88"/>
      <c r="C26" s="11"/>
      <c r="D26" s="108"/>
      <c r="E26" s="108"/>
      <c r="F26" s="108"/>
      <c r="G26" s="102"/>
      <c r="H26" s="102"/>
      <c r="I26" s="102"/>
      <c r="J26" s="124"/>
      <c r="K26" s="124"/>
      <c r="L26" s="124"/>
      <c r="M26" s="124"/>
      <c r="N26" s="124"/>
      <c r="O26" s="124"/>
      <c r="P26" s="131"/>
    </row>
    <row r="27" spans="1:16">
      <c r="A27" s="57" t="s">
        <v>29</v>
      </c>
      <c r="B27" s="88" t="s">
        <v>95</v>
      </c>
      <c r="C27" s="8" t="s">
        <v>12</v>
      </c>
      <c r="D27" s="113">
        <v>4814</v>
      </c>
      <c r="E27" s="113">
        <v>4721</v>
      </c>
      <c r="F27" s="113">
        <v>4216</v>
      </c>
      <c r="G27" s="113">
        <v>3714</v>
      </c>
      <c r="H27" s="113">
        <v>3436</v>
      </c>
      <c r="I27" s="113">
        <v>2231</v>
      </c>
      <c r="J27" s="122">
        <v>1187</v>
      </c>
      <c r="K27" s="122">
        <v>2206</v>
      </c>
      <c r="L27" s="122">
        <v>3506</v>
      </c>
      <c r="M27" s="122">
        <v>4201.0680000000002</v>
      </c>
      <c r="N27" s="122">
        <v>5184</v>
      </c>
      <c r="O27" s="122">
        <v>4830</v>
      </c>
      <c r="P27" s="131">
        <f t="shared" si="3"/>
        <v>44246.067999999999</v>
      </c>
    </row>
    <row r="28" spans="1:16">
      <c r="A28" s="57"/>
      <c r="B28" s="57" t="s">
        <v>281</v>
      </c>
      <c r="C28" s="8" t="s">
        <v>16</v>
      </c>
      <c r="D28" s="114">
        <v>2727</v>
      </c>
      <c r="E28" s="114">
        <v>2765</v>
      </c>
      <c r="F28" s="114">
        <v>2616</v>
      </c>
      <c r="G28" s="114">
        <v>2818</v>
      </c>
      <c r="H28" s="114">
        <v>2666</v>
      </c>
      <c r="I28" s="114">
        <v>1723</v>
      </c>
      <c r="J28" s="128">
        <v>1425</v>
      </c>
      <c r="K28" s="128">
        <v>1525</v>
      </c>
      <c r="L28" s="128">
        <v>2344</v>
      </c>
      <c r="M28" s="128">
        <v>3101.067</v>
      </c>
      <c r="N28" s="128">
        <v>2659</v>
      </c>
      <c r="O28" s="128">
        <v>2817</v>
      </c>
      <c r="P28" s="131">
        <f t="shared" si="3"/>
        <v>29186.066999999999</v>
      </c>
    </row>
    <row r="29" spans="1:16">
      <c r="A29" s="57"/>
      <c r="B29" s="57"/>
      <c r="C29" s="9" t="s">
        <v>11</v>
      </c>
      <c r="D29" s="115">
        <f>D27+D28</f>
        <v>7541</v>
      </c>
      <c r="E29" s="115">
        <f t="shared" ref="E29:O29" si="6">E27+E28</f>
        <v>7486</v>
      </c>
      <c r="F29" s="115">
        <f t="shared" si="6"/>
        <v>6832</v>
      </c>
      <c r="G29" s="115">
        <f t="shared" si="6"/>
        <v>6532</v>
      </c>
      <c r="H29" s="115">
        <f t="shared" si="6"/>
        <v>6102</v>
      </c>
      <c r="I29" s="115">
        <f t="shared" si="6"/>
        <v>3954</v>
      </c>
      <c r="J29" s="123">
        <f t="shared" si="6"/>
        <v>2612</v>
      </c>
      <c r="K29" s="123">
        <f t="shared" si="6"/>
        <v>3731</v>
      </c>
      <c r="L29" s="123">
        <f t="shared" si="6"/>
        <v>5850</v>
      </c>
      <c r="M29" s="123">
        <f t="shared" si="6"/>
        <v>7302.1350000000002</v>
      </c>
      <c r="N29" s="123">
        <f t="shared" si="6"/>
        <v>7843</v>
      </c>
      <c r="O29" s="123">
        <f t="shared" si="6"/>
        <v>7647</v>
      </c>
      <c r="P29" s="79">
        <f t="shared" si="3"/>
        <v>73432.135000000009</v>
      </c>
    </row>
    <row r="30" spans="1:16">
      <c r="A30" s="57"/>
      <c r="B30" s="88"/>
      <c r="C30" s="58"/>
      <c r="D30" s="102"/>
      <c r="E30" s="102"/>
      <c r="F30" s="102"/>
      <c r="G30" s="102"/>
      <c r="H30" s="102"/>
      <c r="I30" s="102"/>
      <c r="J30" s="124"/>
      <c r="K30" s="124"/>
      <c r="L30" s="124"/>
      <c r="M30" s="124"/>
      <c r="N30" s="124"/>
      <c r="O30" s="124"/>
      <c r="P30" s="131"/>
    </row>
    <row r="31" spans="1:16">
      <c r="A31" s="57" t="s">
        <v>30</v>
      </c>
      <c r="B31" s="88" t="s">
        <v>96</v>
      </c>
      <c r="C31" s="8" t="s">
        <v>12</v>
      </c>
      <c r="D31" s="113">
        <v>4001.5</v>
      </c>
      <c r="E31" s="113">
        <v>3659.4</v>
      </c>
      <c r="F31" s="113">
        <v>3328.2</v>
      </c>
      <c r="G31" s="113">
        <v>2609.1</v>
      </c>
      <c r="H31" s="113">
        <v>1835.5</v>
      </c>
      <c r="I31" s="113">
        <v>1174.5</v>
      </c>
      <c r="J31" s="122">
        <v>195.45500000000001</v>
      </c>
      <c r="K31" s="122">
        <v>1630.3510000000001</v>
      </c>
      <c r="L31" s="122">
        <v>2077.3560000000002</v>
      </c>
      <c r="M31" s="122">
        <v>2556.2629999999999</v>
      </c>
      <c r="N31" s="122">
        <v>3589.357</v>
      </c>
      <c r="O31" s="122">
        <v>3278.346</v>
      </c>
      <c r="P31" s="131">
        <f t="shared" si="3"/>
        <v>29935.327999999998</v>
      </c>
    </row>
    <row r="32" spans="1:16">
      <c r="A32" s="57"/>
      <c r="B32" s="57" t="s">
        <v>282</v>
      </c>
      <c r="C32" s="8" t="s">
        <v>16</v>
      </c>
      <c r="D32" s="114">
        <v>1867.4</v>
      </c>
      <c r="E32" s="114">
        <v>1603.4</v>
      </c>
      <c r="F32" s="114">
        <v>1483.2</v>
      </c>
      <c r="G32" s="114">
        <v>1580</v>
      </c>
      <c r="H32" s="114">
        <v>975.4</v>
      </c>
      <c r="I32" s="114">
        <v>554.5</v>
      </c>
      <c r="J32" s="128">
        <v>323.34399999999999</v>
      </c>
      <c r="K32" s="128">
        <v>762.37</v>
      </c>
      <c r="L32" s="128">
        <v>887.35599999999999</v>
      </c>
      <c r="M32" s="128">
        <v>1302.2619999999999</v>
      </c>
      <c r="N32" s="128">
        <v>1260.356</v>
      </c>
      <c r="O32" s="128">
        <v>1357.346</v>
      </c>
      <c r="P32" s="131">
        <f t="shared" si="3"/>
        <v>13956.933999999999</v>
      </c>
    </row>
    <row r="33" spans="1:16">
      <c r="A33" s="57"/>
      <c r="B33" s="57"/>
      <c r="C33" s="9" t="s">
        <v>11</v>
      </c>
      <c r="D33" s="115">
        <f>D31+D32</f>
        <v>5868.9</v>
      </c>
      <c r="E33" s="115">
        <f t="shared" ref="E33:O33" si="7">E31+E32</f>
        <v>5262.8</v>
      </c>
      <c r="F33" s="115">
        <f t="shared" si="7"/>
        <v>4811.3999999999996</v>
      </c>
      <c r="G33" s="115">
        <f t="shared" si="7"/>
        <v>4189.1000000000004</v>
      </c>
      <c r="H33" s="115">
        <f t="shared" si="7"/>
        <v>2810.9</v>
      </c>
      <c r="I33" s="115">
        <f t="shared" si="7"/>
        <v>1729</v>
      </c>
      <c r="J33" s="123">
        <f t="shared" si="7"/>
        <v>518.79899999999998</v>
      </c>
      <c r="K33" s="123">
        <f t="shared" si="7"/>
        <v>2392.721</v>
      </c>
      <c r="L33" s="123">
        <f t="shared" si="7"/>
        <v>2964.7120000000004</v>
      </c>
      <c r="M33" s="123">
        <f t="shared" si="7"/>
        <v>3858.5249999999996</v>
      </c>
      <c r="N33" s="123">
        <f t="shared" si="7"/>
        <v>4849.7129999999997</v>
      </c>
      <c r="O33" s="123">
        <f t="shared" si="7"/>
        <v>4635.692</v>
      </c>
      <c r="P33" s="79">
        <f t="shared" si="3"/>
        <v>43892.26200000001</v>
      </c>
    </row>
    <row r="34" spans="1:16">
      <c r="A34" s="57"/>
      <c r="B34" s="88"/>
      <c r="C34" s="58"/>
      <c r="D34" s="102"/>
      <c r="E34" s="102"/>
      <c r="F34" s="102"/>
      <c r="G34" s="102"/>
      <c r="H34" s="102"/>
      <c r="I34" s="102"/>
      <c r="J34" s="124"/>
      <c r="K34" s="124"/>
      <c r="L34" s="124"/>
      <c r="M34" s="124"/>
      <c r="N34" s="124"/>
      <c r="O34" s="124"/>
      <c r="P34" s="131"/>
    </row>
    <row r="35" spans="1:16">
      <c r="A35" s="57" t="s">
        <v>31</v>
      </c>
      <c r="B35" s="88" t="s">
        <v>97</v>
      </c>
      <c r="C35" s="8" t="s">
        <v>12</v>
      </c>
      <c r="D35" s="113">
        <v>1854.3</v>
      </c>
      <c r="E35" s="113">
        <v>1759</v>
      </c>
      <c r="F35" s="113">
        <v>1779</v>
      </c>
      <c r="G35" s="113">
        <v>1478</v>
      </c>
      <c r="H35" s="113">
        <v>1315</v>
      </c>
      <c r="I35" s="113">
        <v>943</v>
      </c>
      <c r="J35" s="122">
        <v>582</v>
      </c>
      <c r="K35" s="122">
        <v>1307</v>
      </c>
      <c r="L35" s="122">
        <v>1536</v>
      </c>
      <c r="M35" s="122">
        <v>1620.424</v>
      </c>
      <c r="N35" s="122">
        <v>1699</v>
      </c>
      <c r="O35" s="122">
        <v>1712</v>
      </c>
      <c r="P35" s="131">
        <f t="shared" si="3"/>
        <v>17584.723999999998</v>
      </c>
    </row>
    <row r="36" spans="1:16">
      <c r="A36" s="57"/>
      <c r="B36" s="57" t="s">
        <v>283</v>
      </c>
      <c r="C36" s="8" t="s">
        <v>16</v>
      </c>
      <c r="D36" s="114">
        <v>794.7</v>
      </c>
      <c r="E36" s="114">
        <v>575</v>
      </c>
      <c r="F36" s="114">
        <v>649</v>
      </c>
      <c r="G36" s="114">
        <v>792</v>
      </c>
      <c r="H36" s="114">
        <v>779</v>
      </c>
      <c r="I36" s="114">
        <v>660</v>
      </c>
      <c r="J36" s="128">
        <v>585</v>
      </c>
      <c r="K36" s="128">
        <v>676</v>
      </c>
      <c r="L36" s="128">
        <v>743</v>
      </c>
      <c r="M36" s="128">
        <v>779.42399999999998</v>
      </c>
      <c r="N36" s="128">
        <v>331</v>
      </c>
      <c r="O36" s="128">
        <v>321</v>
      </c>
      <c r="P36" s="131">
        <f t="shared" si="3"/>
        <v>7685.1239999999998</v>
      </c>
    </row>
    <row r="37" spans="1:16">
      <c r="A37" s="57"/>
      <c r="B37" s="57"/>
      <c r="C37" s="9" t="s">
        <v>11</v>
      </c>
      <c r="D37" s="115">
        <f>D35+D36</f>
        <v>2649</v>
      </c>
      <c r="E37" s="115">
        <f t="shared" ref="E37:O37" si="8">E35+E36</f>
        <v>2334</v>
      </c>
      <c r="F37" s="115">
        <f t="shared" si="8"/>
        <v>2428</v>
      </c>
      <c r="G37" s="115">
        <f t="shared" si="8"/>
        <v>2270</v>
      </c>
      <c r="H37" s="115">
        <f t="shared" si="8"/>
        <v>2094</v>
      </c>
      <c r="I37" s="115">
        <f t="shared" si="8"/>
        <v>1603</v>
      </c>
      <c r="J37" s="123">
        <f t="shared" si="8"/>
        <v>1167</v>
      </c>
      <c r="K37" s="123">
        <f t="shared" si="8"/>
        <v>1983</v>
      </c>
      <c r="L37" s="123">
        <f t="shared" si="8"/>
        <v>2279</v>
      </c>
      <c r="M37" s="123">
        <f t="shared" si="8"/>
        <v>2399.848</v>
      </c>
      <c r="N37" s="123">
        <f t="shared" si="8"/>
        <v>2030</v>
      </c>
      <c r="O37" s="123">
        <f t="shared" si="8"/>
        <v>2033</v>
      </c>
      <c r="P37" s="79">
        <f t="shared" si="3"/>
        <v>25269.847999999998</v>
      </c>
    </row>
    <row r="38" spans="1:16">
      <c r="A38" s="57"/>
      <c r="B38" s="57"/>
      <c r="C38" s="23"/>
      <c r="D38" s="103"/>
      <c r="E38" s="103"/>
      <c r="F38" s="103"/>
      <c r="G38" s="103"/>
      <c r="H38" s="103"/>
      <c r="I38" s="103"/>
      <c r="J38" s="125"/>
      <c r="K38" s="125"/>
      <c r="L38" s="125"/>
      <c r="M38" s="125"/>
      <c r="N38" s="125"/>
      <c r="O38" s="125"/>
      <c r="P38" s="79"/>
    </row>
    <row r="39" spans="1:16">
      <c r="A39" s="57" t="s">
        <v>50</v>
      </c>
      <c r="B39" s="86" t="s">
        <v>329</v>
      </c>
      <c r="C39" s="8" t="s">
        <v>12</v>
      </c>
      <c r="D39" s="113">
        <v>1924.4</v>
      </c>
      <c r="E39" s="113">
        <v>1771.4</v>
      </c>
      <c r="F39" s="113">
        <v>1502.3</v>
      </c>
      <c r="G39" s="113">
        <v>994.2</v>
      </c>
      <c r="H39" s="113">
        <v>925.2</v>
      </c>
      <c r="I39" s="113">
        <v>711.4</v>
      </c>
      <c r="J39" s="122">
        <v>80.244</v>
      </c>
      <c r="K39" s="122">
        <v>715.18799999999999</v>
      </c>
      <c r="L39" s="122">
        <v>993.26700000000005</v>
      </c>
      <c r="M39" s="122">
        <v>1182.117</v>
      </c>
      <c r="N39" s="122">
        <v>1539.329</v>
      </c>
      <c r="O39" s="122">
        <v>1362.3530000000001</v>
      </c>
      <c r="P39" s="131">
        <f>SUM(D39:O39)</f>
        <v>13701.397999999997</v>
      </c>
    </row>
    <row r="40" spans="1:16">
      <c r="A40" s="57"/>
      <c r="B40" s="57" t="s">
        <v>312</v>
      </c>
      <c r="C40" s="8" t="s">
        <v>16</v>
      </c>
      <c r="D40" s="114">
        <v>1114.4000000000001</v>
      </c>
      <c r="E40" s="114">
        <v>958.3</v>
      </c>
      <c r="F40" s="114">
        <v>717.3</v>
      </c>
      <c r="G40" s="114">
        <v>490.1</v>
      </c>
      <c r="H40" s="114">
        <v>411.2</v>
      </c>
      <c r="I40" s="114">
        <v>294.39999999999998</v>
      </c>
      <c r="J40" s="128">
        <v>92.242999999999995</v>
      </c>
      <c r="K40" s="128">
        <v>325.18799999999999</v>
      </c>
      <c r="L40" s="128">
        <v>364.267</v>
      </c>
      <c r="M40" s="128">
        <v>499.11700000000002</v>
      </c>
      <c r="N40" s="128">
        <v>558.32799999999997</v>
      </c>
      <c r="O40" s="128">
        <v>500.35300000000001</v>
      </c>
      <c r="P40" s="131">
        <f>SUM(D40:O40)</f>
        <v>6325.195999999999</v>
      </c>
    </row>
    <row r="41" spans="1:16">
      <c r="A41" s="57"/>
      <c r="B41" s="57"/>
      <c r="C41" s="9" t="s">
        <v>11</v>
      </c>
      <c r="D41" s="115">
        <f t="shared" ref="D41:O41" si="9">D39+D40</f>
        <v>3038.8</v>
      </c>
      <c r="E41" s="115">
        <f t="shared" si="9"/>
        <v>2729.7</v>
      </c>
      <c r="F41" s="115">
        <f t="shared" si="9"/>
        <v>2219.6</v>
      </c>
      <c r="G41" s="115">
        <f t="shared" si="9"/>
        <v>1484.3000000000002</v>
      </c>
      <c r="H41" s="115">
        <f t="shared" si="9"/>
        <v>1336.4</v>
      </c>
      <c r="I41" s="115">
        <f t="shared" si="9"/>
        <v>1005.8</v>
      </c>
      <c r="J41" s="123">
        <f t="shared" si="9"/>
        <v>172.48699999999999</v>
      </c>
      <c r="K41" s="123">
        <f t="shared" si="9"/>
        <v>1040.376</v>
      </c>
      <c r="L41" s="123">
        <f t="shared" si="9"/>
        <v>1357.5340000000001</v>
      </c>
      <c r="M41" s="123">
        <f t="shared" si="9"/>
        <v>1681.2339999999999</v>
      </c>
      <c r="N41" s="123">
        <f t="shared" si="9"/>
        <v>2097.6570000000002</v>
      </c>
      <c r="O41" s="123">
        <f t="shared" si="9"/>
        <v>1862.7060000000001</v>
      </c>
      <c r="P41" s="79">
        <f>SUM(D41:O41)</f>
        <v>20026.593999999997</v>
      </c>
    </row>
    <row r="42" spans="1:16">
      <c r="A42" s="57"/>
      <c r="B42" s="88"/>
      <c r="C42" s="58"/>
      <c r="D42" s="118"/>
      <c r="E42" s="102"/>
      <c r="F42" s="102"/>
      <c r="G42" s="102"/>
      <c r="H42" s="102"/>
      <c r="I42" s="102"/>
      <c r="J42" s="124"/>
      <c r="K42" s="124"/>
      <c r="L42" s="124"/>
      <c r="M42" s="124"/>
      <c r="N42" s="124"/>
      <c r="O42" s="124"/>
      <c r="P42" s="131"/>
    </row>
    <row r="43" spans="1:16">
      <c r="A43" s="57" t="s">
        <v>32</v>
      </c>
      <c r="B43" s="86" t="s">
        <v>330</v>
      </c>
      <c r="C43" s="8" t="s">
        <v>12</v>
      </c>
      <c r="D43" s="113">
        <v>1026.0999999999999</v>
      </c>
      <c r="E43" s="113">
        <v>1244</v>
      </c>
      <c r="F43" s="113">
        <v>1042.7</v>
      </c>
      <c r="G43" s="113">
        <v>818.5</v>
      </c>
      <c r="H43" s="113">
        <v>720.5</v>
      </c>
      <c r="I43" s="113">
        <v>629.20000000000005</v>
      </c>
      <c r="J43" s="122">
        <v>146.798</v>
      </c>
      <c r="K43" s="122">
        <v>700.322</v>
      </c>
      <c r="L43" s="122">
        <v>815.56600000000003</v>
      </c>
      <c r="M43" s="122">
        <v>993.71900000000005</v>
      </c>
      <c r="N43" s="122">
        <v>1270.568</v>
      </c>
      <c r="O43" s="122">
        <v>1105.0709999999999</v>
      </c>
      <c r="P43" s="131">
        <f t="shared" si="3"/>
        <v>10513.044</v>
      </c>
    </row>
    <row r="44" spans="1:16">
      <c r="A44" s="57"/>
      <c r="B44" s="57" t="s">
        <v>284</v>
      </c>
      <c r="C44" s="8" t="s">
        <v>16</v>
      </c>
      <c r="D44" s="114">
        <v>443.1</v>
      </c>
      <c r="E44" s="114">
        <v>303.2</v>
      </c>
      <c r="F44" s="114">
        <v>373.1</v>
      </c>
      <c r="G44" s="114">
        <v>473.9</v>
      </c>
      <c r="H44" s="114">
        <v>382.6</v>
      </c>
      <c r="I44" s="114">
        <v>353.2</v>
      </c>
      <c r="J44" s="128">
        <v>184.96199999999999</v>
      </c>
      <c r="K44" s="128">
        <v>356.34800000000001</v>
      </c>
      <c r="L44" s="128">
        <v>417.72899999999998</v>
      </c>
      <c r="M44" s="128">
        <v>489.67500000000001</v>
      </c>
      <c r="N44" s="128">
        <v>310.46100000000001</v>
      </c>
      <c r="O44" s="128">
        <v>336.517</v>
      </c>
      <c r="P44" s="131">
        <f t="shared" si="3"/>
        <v>4424.7919999999995</v>
      </c>
    </row>
    <row r="45" spans="1:16">
      <c r="A45" s="57"/>
      <c r="B45" s="57"/>
      <c r="C45" s="9" t="s">
        <v>11</v>
      </c>
      <c r="D45" s="115">
        <f t="shared" ref="D45:O45" si="10">D43+D44</f>
        <v>1469.1999999999998</v>
      </c>
      <c r="E45" s="115">
        <f t="shared" si="10"/>
        <v>1547.2</v>
      </c>
      <c r="F45" s="115">
        <f t="shared" si="10"/>
        <v>1415.8000000000002</v>
      </c>
      <c r="G45" s="115">
        <f t="shared" si="10"/>
        <v>1292.4000000000001</v>
      </c>
      <c r="H45" s="115">
        <f t="shared" si="10"/>
        <v>1103.0999999999999</v>
      </c>
      <c r="I45" s="115">
        <f t="shared" si="10"/>
        <v>982.40000000000009</v>
      </c>
      <c r="J45" s="123">
        <f t="shared" si="10"/>
        <v>331.76</v>
      </c>
      <c r="K45" s="123">
        <f t="shared" si="10"/>
        <v>1056.67</v>
      </c>
      <c r="L45" s="123">
        <f t="shared" si="10"/>
        <v>1233.2950000000001</v>
      </c>
      <c r="M45" s="123">
        <f t="shared" si="10"/>
        <v>1483.394</v>
      </c>
      <c r="N45" s="123">
        <f t="shared" si="10"/>
        <v>1581.029</v>
      </c>
      <c r="O45" s="123">
        <f t="shared" si="10"/>
        <v>1441.588</v>
      </c>
      <c r="P45" s="79">
        <f t="shared" si="3"/>
        <v>14937.836000000001</v>
      </c>
    </row>
    <row r="46" spans="1:16">
      <c r="A46" s="57"/>
      <c r="B46" s="98"/>
      <c r="C46" s="97"/>
      <c r="D46" s="102"/>
      <c r="E46" s="102"/>
      <c r="F46" s="102"/>
      <c r="G46" s="102"/>
      <c r="H46" s="102"/>
      <c r="I46" s="102"/>
      <c r="J46" s="124"/>
      <c r="K46" s="124"/>
      <c r="L46" s="124"/>
      <c r="M46" s="124"/>
      <c r="N46" s="124"/>
      <c r="O46" s="124"/>
      <c r="P46" s="79"/>
    </row>
    <row r="47" spans="1:16">
      <c r="A47" s="57" t="s">
        <v>34</v>
      </c>
      <c r="B47" s="88" t="s">
        <v>98</v>
      </c>
      <c r="C47" s="8" t="s">
        <v>12</v>
      </c>
      <c r="D47" s="113">
        <v>6318</v>
      </c>
      <c r="E47" s="113">
        <v>6198</v>
      </c>
      <c r="F47" s="113">
        <v>6082</v>
      </c>
      <c r="G47" s="113">
        <v>5128</v>
      </c>
      <c r="H47" s="113">
        <v>5122</v>
      </c>
      <c r="I47" s="113">
        <v>4563</v>
      </c>
      <c r="J47" s="122">
        <v>4295</v>
      </c>
      <c r="K47" s="122">
        <v>4949</v>
      </c>
      <c r="L47" s="122">
        <v>5774</v>
      </c>
      <c r="M47" s="122">
        <v>6301.1109999999999</v>
      </c>
      <c r="N47" s="122">
        <v>6933</v>
      </c>
      <c r="O47" s="122">
        <v>6544</v>
      </c>
      <c r="P47" s="131">
        <f t="shared" si="3"/>
        <v>68207.111000000004</v>
      </c>
    </row>
    <row r="48" spans="1:16">
      <c r="A48" s="57"/>
      <c r="B48" s="57" t="s">
        <v>285</v>
      </c>
      <c r="C48" s="8" t="s">
        <v>16</v>
      </c>
      <c r="D48" s="114">
        <v>2302</v>
      </c>
      <c r="E48" s="114">
        <v>2026</v>
      </c>
      <c r="F48" s="114">
        <v>2101</v>
      </c>
      <c r="G48" s="114">
        <v>2282</v>
      </c>
      <c r="H48" s="114">
        <v>2073</v>
      </c>
      <c r="I48" s="114">
        <v>1872</v>
      </c>
      <c r="J48" s="128">
        <v>1965</v>
      </c>
      <c r="K48" s="128">
        <v>1823</v>
      </c>
      <c r="L48" s="128">
        <v>1992</v>
      </c>
      <c r="M48" s="128">
        <v>2335.11</v>
      </c>
      <c r="N48" s="128">
        <v>1860</v>
      </c>
      <c r="O48" s="128">
        <v>1961</v>
      </c>
      <c r="P48" s="131">
        <f t="shared" si="3"/>
        <v>24592.11</v>
      </c>
    </row>
    <row r="49" spans="1:16">
      <c r="A49" s="57"/>
      <c r="B49" s="57"/>
      <c r="C49" s="9" t="s">
        <v>11</v>
      </c>
      <c r="D49" s="115">
        <f>D47+D48</f>
        <v>8620</v>
      </c>
      <c r="E49" s="115">
        <f t="shared" ref="E49:O49" si="11">E47+E48</f>
        <v>8224</v>
      </c>
      <c r="F49" s="115">
        <f t="shared" si="11"/>
        <v>8183</v>
      </c>
      <c r="G49" s="115">
        <f t="shared" si="11"/>
        <v>7410</v>
      </c>
      <c r="H49" s="115">
        <f t="shared" si="11"/>
        <v>7195</v>
      </c>
      <c r="I49" s="115">
        <f t="shared" si="11"/>
        <v>6435</v>
      </c>
      <c r="J49" s="123">
        <f t="shared" si="11"/>
        <v>6260</v>
      </c>
      <c r="K49" s="123">
        <f t="shared" si="11"/>
        <v>6772</v>
      </c>
      <c r="L49" s="123">
        <f t="shared" si="11"/>
        <v>7766</v>
      </c>
      <c r="M49" s="123">
        <f t="shared" si="11"/>
        <v>8636.2209999999995</v>
      </c>
      <c r="N49" s="123">
        <f t="shared" si="11"/>
        <v>8793</v>
      </c>
      <c r="O49" s="123">
        <f t="shared" si="11"/>
        <v>8505</v>
      </c>
      <c r="P49" s="79">
        <f t="shared" si="3"/>
        <v>92799.221000000005</v>
      </c>
    </row>
    <row r="50" spans="1:16">
      <c r="A50" s="57"/>
      <c r="B50" s="88"/>
      <c r="C50" s="58"/>
      <c r="D50" s="102"/>
      <c r="E50" s="102"/>
      <c r="F50" s="102"/>
      <c r="G50" s="102"/>
      <c r="H50" s="102"/>
      <c r="I50" s="102"/>
      <c r="J50" s="124"/>
      <c r="K50" s="124"/>
      <c r="L50" s="124"/>
      <c r="M50" s="124"/>
      <c r="N50" s="124"/>
      <c r="O50" s="124"/>
      <c r="P50" s="79"/>
    </row>
    <row r="51" spans="1:16">
      <c r="A51" s="57" t="s">
        <v>49</v>
      </c>
      <c r="B51" s="88" t="s">
        <v>102</v>
      </c>
      <c r="C51" s="8" t="s">
        <v>12</v>
      </c>
      <c r="D51" s="113">
        <v>3830</v>
      </c>
      <c r="E51" s="113">
        <v>3263</v>
      </c>
      <c r="F51" s="113">
        <v>3012</v>
      </c>
      <c r="G51" s="113">
        <v>2903</v>
      </c>
      <c r="H51" s="113">
        <v>2734</v>
      </c>
      <c r="I51" s="113">
        <v>1945</v>
      </c>
      <c r="J51" s="122">
        <v>1572</v>
      </c>
      <c r="K51" s="122">
        <v>2288</v>
      </c>
      <c r="L51" s="122">
        <v>2917</v>
      </c>
      <c r="M51" s="122">
        <v>3223.038</v>
      </c>
      <c r="N51" s="122">
        <v>4594</v>
      </c>
      <c r="O51" s="122">
        <v>4052</v>
      </c>
      <c r="P51" s="131">
        <f t="shared" si="3"/>
        <v>36333.038</v>
      </c>
    </row>
    <row r="52" spans="1:16">
      <c r="A52" s="57"/>
      <c r="B52" s="57" t="s">
        <v>286</v>
      </c>
      <c r="C52" s="8" t="s">
        <v>16</v>
      </c>
      <c r="D52" s="114">
        <v>1020</v>
      </c>
      <c r="E52" s="114">
        <v>1027</v>
      </c>
      <c r="F52" s="114">
        <v>1096</v>
      </c>
      <c r="G52" s="114">
        <v>1605</v>
      </c>
      <c r="H52" s="114">
        <v>1258</v>
      </c>
      <c r="I52" s="114">
        <v>840</v>
      </c>
      <c r="J52" s="128">
        <v>979</v>
      </c>
      <c r="K52" s="128">
        <v>946</v>
      </c>
      <c r="L52" s="128">
        <v>1137</v>
      </c>
      <c r="M52" s="128">
        <v>1493.037</v>
      </c>
      <c r="N52" s="128">
        <v>1068</v>
      </c>
      <c r="O52" s="128">
        <v>1012</v>
      </c>
      <c r="P52" s="131">
        <f t="shared" si="3"/>
        <v>13481.037</v>
      </c>
    </row>
    <row r="53" spans="1:16">
      <c r="A53" s="57"/>
      <c r="B53" s="57"/>
      <c r="C53" s="9" t="s">
        <v>11</v>
      </c>
      <c r="D53" s="115">
        <f>D51+D52</f>
        <v>4850</v>
      </c>
      <c r="E53" s="115">
        <f t="shared" ref="E53:O53" si="12">E51+E52</f>
        <v>4290</v>
      </c>
      <c r="F53" s="115">
        <f t="shared" si="12"/>
        <v>4108</v>
      </c>
      <c r="G53" s="115">
        <f t="shared" si="12"/>
        <v>4508</v>
      </c>
      <c r="H53" s="115">
        <f t="shared" si="12"/>
        <v>3992</v>
      </c>
      <c r="I53" s="115">
        <f t="shared" si="12"/>
        <v>2785</v>
      </c>
      <c r="J53" s="123">
        <f t="shared" si="12"/>
        <v>2551</v>
      </c>
      <c r="K53" s="123">
        <f t="shared" si="12"/>
        <v>3234</v>
      </c>
      <c r="L53" s="123">
        <f t="shared" si="12"/>
        <v>4054</v>
      </c>
      <c r="M53" s="123">
        <f t="shared" si="12"/>
        <v>4716.0749999999998</v>
      </c>
      <c r="N53" s="123">
        <f t="shared" si="12"/>
        <v>5662</v>
      </c>
      <c r="O53" s="123">
        <f t="shared" si="12"/>
        <v>5064</v>
      </c>
      <c r="P53" s="79">
        <f t="shared" si="3"/>
        <v>49814.074999999997</v>
      </c>
    </row>
    <row r="54" spans="1:16">
      <c r="A54" s="57"/>
      <c r="B54" s="88"/>
      <c r="C54" s="58"/>
      <c r="D54" s="102"/>
      <c r="E54" s="102"/>
      <c r="F54" s="102"/>
      <c r="G54" s="102"/>
      <c r="H54" s="102"/>
      <c r="I54" s="102"/>
      <c r="J54" s="124"/>
      <c r="K54" s="124"/>
      <c r="L54" s="124"/>
      <c r="M54" s="124"/>
      <c r="N54" s="124"/>
      <c r="O54" s="124"/>
      <c r="P54" s="131"/>
    </row>
    <row r="55" spans="1:16">
      <c r="A55" s="57" t="s">
        <v>51</v>
      </c>
      <c r="B55" s="88" t="s">
        <v>105</v>
      </c>
      <c r="C55" s="8" t="s">
        <v>12</v>
      </c>
      <c r="D55" s="113">
        <v>5516</v>
      </c>
      <c r="E55" s="113">
        <v>4729</v>
      </c>
      <c r="F55" s="113">
        <v>3861</v>
      </c>
      <c r="G55" s="113">
        <v>2818</v>
      </c>
      <c r="H55" s="113">
        <v>2588</v>
      </c>
      <c r="I55" s="113">
        <v>1927</v>
      </c>
      <c r="J55" s="122">
        <v>665</v>
      </c>
      <c r="K55" s="122">
        <v>2029</v>
      </c>
      <c r="L55" s="122">
        <v>2871</v>
      </c>
      <c r="M55" s="122">
        <v>4147.4589999999998</v>
      </c>
      <c r="N55" s="122">
        <v>6134</v>
      </c>
      <c r="O55" s="122">
        <v>5502.1689999999999</v>
      </c>
      <c r="P55" s="131">
        <f t="shared" ref="P55:P111" si="13">SUM(D55:O55)</f>
        <v>42787.628000000004</v>
      </c>
    </row>
    <row r="56" spans="1:16">
      <c r="A56" s="57"/>
      <c r="B56" s="57" t="s">
        <v>287</v>
      </c>
      <c r="C56" s="8" t="s">
        <v>16</v>
      </c>
      <c r="D56" s="114">
        <v>2491</v>
      </c>
      <c r="E56" s="114">
        <v>1904</v>
      </c>
      <c r="F56" s="114">
        <v>1982</v>
      </c>
      <c r="G56" s="114">
        <v>2028</v>
      </c>
      <c r="H56" s="114">
        <v>1834</v>
      </c>
      <c r="I56" s="114">
        <v>1414</v>
      </c>
      <c r="J56" s="128">
        <v>715</v>
      </c>
      <c r="K56" s="128">
        <v>1326</v>
      </c>
      <c r="L56" s="128">
        <v>1711</v>
      </c>
      <c r="M56" s="128">
        <v>2281.4580000000001</v>
      </c>
      <c r="N56" s="128">
        <v>2168</v>
      </c>
      <c r="O56" s="128">
        <v>2044.1690000000001</v>
      </c>
      <c r="P56" s="131">
        <f t="shared" si="13"/>
        <v>21898.627</v>
      </c>
    </row>
    <row r="57" spans="1:16">
      <c r="A57" s="57"/>
      <c r="B57" s="57"/>
      <c r="C57" s="9" t="s">
        <v>11</v>
      </c>
      <c r="D57" s="115">
        <f>D55+D56</f>
        <v>8007</v>
      </c>
      <c r="E57" s="115">
        <f t="shared" ref="E57:O57" si="14">E55+E56</f>
        <v>6633</v>
      </c>
      <c r="F57" s="115">
        <f t="shared" si="14"/>
        <v>5843</v>
      </c>
      <c r="G57" s="115">
        <f t="shared" si="14"/>
        <v>4846</v>
      </c>
      <c r="H57" s="115">
        <f t="shared" si="14"/>
        <v>4422</v>
      </c>
      <c r="I57" s="115">
        <f t="shared" si="14"/>
        <v>3341</v>
      </c>
      <c r="J57" s="123">
        <f t="shared" si="14"/>
        <v>1380</v>
      </c>
      <c r="K57" s="123">
        <f t="shared" si="14"/>
        <v>3355</v>
      </c>
      <c r="L57" s="123">
        <f t="shared" si="14"/>
        <v>4582</v>
      </c>
      <c r="M57" s="123">
        <f t="shared" si="14"/>
        <v>6428.9169999999995</v>
      </c>
      <c r="N57" s="123">
        <f t="shared" si="14"/>
        <v>8302</v>
      </c>
      <c r="O57" s="123">
        <f t="shared" si="14"/>
        <v>7546.3379999999997</v>
      </c>
      <c r="P57" s="79">
        <f t="shared" si="13"/>
        <v>64686.255000000005</v>
      </c>
    </row>
    <row r="58" spans="1:16">
      <c r="A58" s="57"/>
      <c r="B58" s="88"/>
      <c r="C58" s="58"/>
      <c r="D58" s="102"/>
      <c r="E58" s="102"/>
      <c r="F58" s="102"/>
      <c r="G58" s="102"/>
      <c r="H58" s="102"/>
      <c r="I58" s="102"/>
      <c r="J58" s="124"/>
      <c r="K58" s="124"/>
      <c r="L58" s="124"/>
      <c r="M58" s="124"/>
      <c r="N58" s="124"/>
      <c r="O58" s="124"/>
      <c r="P58" s="79"/>
    </row>
    <row r="59" spans="1:16">
      <c r="A59" s="57" t="s">
        <v>56</v>
      </c>
      <c r="B59" s="88" t="s">
        <v>106</v>
      </c>
      <c r="C59" s="8" t="s">
        <v>12</v>
      </c>
      <c r="D59" s="113">
        <v>5798</v>
      </c>
      <c r="E59" s="113">
        <v>6100</v>
      </c>
      <c r="F59" s="113">
        <v>6206</v>
      </c>
      <c r="G59" s="113">
        <v>5326</v>
      </c>
      <c r="H59" s="113">
        <v>5415</v>
      </c>
      <c r="I59" s="113">
        <v>4877</v>
      </c>
      <c r="J59" s="122">
        <v>3720</v>
      </c>
      <c r="K59" s="122">
        <v>5089</v>
      </c>
      <c r="L59" s="122">
        <v>5413</v>
      </c>
      <c r="M59" s="122">
        <v>6181.46</v>
      </c>
      <c r="N59" s="122">
        <v>6770</v>
      </c>
      <c r="O59" s="122">
        <v>6260</v>
      </c>
      <c r="P59" s="131">
        <f t="shared" si="13"/>
        <v>67155.459999999992</v>
      </c>
    </row>
    <row r="60" spans="1:16">
      <c r="A60" s="57"/>
      <c r="B60" s="57" t="s">
        <v>288</v>
      </c>
      <c r="C60" s="8" t="s">
        <v>16</v>
      </c>
      <c r="D60" s="114">
        <v>1746</v>
      </c>
      <c r="E60" s="114">
        <v>1718</v>
      </c>
      <c r="F60" s="114">
        <v>1727</v>
      </c>
      <c r="G60" s="114">
        <v>1785</v>
      </c>
      <c r="H60" s="114">
        <v>1688</v>
      </c>
      <c r="I60" s="114">
        <v>1603</v>
      </c>
      <c r="J60" s="128">
        <v>1195</v>
      </c>
      <c r="K60" s="128">
        <v>1398</v>
      </c>
      <c r="L60" s="128">
        <v>1447</v>
      </c>
      <c r="M60" s="128">
        <v>1678.45</v>
      </c>
      <c r="N60" s="128">
        <v>1599</v>
      </c>
      <c r="O60" s="128">
        <v>1638</v>
      </c>
      <c r="P60" s="131">
        <f t="shared" si="13"/>
        <v>19222.45</v>
      </c>
    </row>
    <row r="61" spans="1:16">
      <c r="A61" s="57"/>
      <c r="B61" s="57"/>
      <c r="C61" s="9" t="s">
        <v>11</v>
      </c>
      <c r="D61" s="115">
        <f>D59+D60</f>
        <v>7544</v>
      </c>
      <c r="E61" s="115">
        <f t="shared" ref="E61:O61" si="15">E59+E60</f>
        <v>7818</v>
      </c>
      <c r="F61" s="115">
        <f t="shared" si="15"/>
        <v>7933</v>
      </c>
      <c r="G61" s="115">
        <f t="shared" si="15"/>
        <v>7111</v>
      </c>
      <c r="H61" s="115">
        <f t="shared" si="15"/>
        <v>7103</v>
      </c>
      <c r="I61" s="115">
        <f t="shared" si="15"/>
        <v>6480</v>
      </c>
      <c r="J61" s="123">
        <f t="shared" si="15"/>
        <v>4915</v>
      </c>
      <c r="K61" s="123">
        <f t="shared" si="15"/>
        <v>6487</v>
      </c>
      <c r="L61" s="123">
        <f t="shared" si="15"/>
        <v>6860</v>
      </c>
      <c r="M61" s="123">
        <f t="shared" si="15"/>
        <v>7859.91</v>
      </c>
      <c r="N61" s="123">
        <f t="shared" si="15"/>
        <v>8369</v>
      </c>
      <c r="O61" s="123">
        <f t="shared" si="15"/>
        <v>7898</v>
      </c>
      <c r="P61" s="79">
        <f t="shared" si="13"/>
        <v>86377.91</v>
      </c>
    </row>
    <row r="62" spans="1:16">
      <c r="A62" s="57" t="s">
        <v>334</v>
      </c>
      <c r="B62" s="57" t="s">
        <v>335</v>
      </c>
      <c r="C62" s="8" t="s">
        <v>12</v>
      </c>
      <c r="D62" s="113">
        <v>1443</v>
      </c>
      <c r="E62" s="113">
        <v>1415</v>
      </c>
      <c r="F62" s="113">
        <v>1470</v>
      </c>
      <c r="G62" s="113">
        <v>1064</v>
      </c>
      <c r="H62" s="113">
        <v>611</v>
      </c>
      <c r="I62" s="113">
        <v>612</v>
      </c>
      <c r="J62" s="122">
        <v>234.00899999999999</v>
      </c>
      <c r="K62" s="122">
        <v>494.86799999999999</v>
      </c>
      <c r="L62" s="122">
        <v>775.36</v>
      </c>
      <c r="M62" s="122">
        <v>1180.989</v>
      </c>
      <c r="N62" s="122">
        <v>1432.297</v>
      </c>
      <c r="O62" s="122">
        <v>1423.912</v>
      </c>
      <c r="P62" s="131">
        <f t="shared" ref="P62:P64" si="16">SUM(D62:O62)</f>
        <v>12156.435000000001</v>
      </c>
    </row>
    <row r="63" spans="1:16">
      <c r="A63" s="57"/>
      <c r="B63" s="57"/>
      <c r="C63" s="8" t="s">
        <v>16</v>
      </c>
      <c r="D63" s="114">
        <v>1441</v>
      </c>
      <c r="E63" s="114">
        <v>1334</v>
      </c>
      <c r="F63" s="114">
        <v>1298</v>
      </c>
      <c r="G63" s="114">
        <v>958</v>
      </c>
      <c r="H63" s="114">
        <v>437</v>
      </c>
      <c r="I63" s="114">
        <v>391</v>
      </c>
      <c r="J63" s="128">
        <v>264.858</v>
      </c>
      <c r="K63" s="128">
        <v>327.64499999999998</v>
      </c>
      <c r="L63" s="128">
        <v>532.36</v>
      </c>
      <c r="M63" s="128">
        <v>1139.4580000000001</v>
      </c>
      <c r="N63" s="128">
        <v>1314.143</v>
      </c>
      <c r="O63" s="128">
        <v>1336.3969999999999</v>
      </c>
      <c r="P63" s="131">
        <f t="shared" si="16"/>
        <v>10773.861000000001</v>
      </c>
    </row>
    <row r="64" spans="1:16">
      <c r="A64" s="57"/>
      <c r="B64" s="57"/>
      <c r="C64" s="9" t="s">
        <v>11</v>
      </c>
      <c r="D64" s="115">
        <f>D62+D63</f>
        <v>2884</v>
      </c>
      <c r="E64" s="115">
        <f t="shared" ref="E64:O64" si="17">E62+E63</f>
        <v>2749</v>
      </c>
      <c r="F64" s="115">
        <f t="shared" si="17"/>
        <v>2768</v>
      </c>
      <c r="G64" s="115">
        <f t="shared" si="17"/>
        <v>2022</v>
      </c>
      <c r="H64" s="115">
        <f t="shared" si="17"/>
        <v>1048</v>
      </c>
      <c r="I64" s="115">
        <f t="shared" si="17"/>
        <v>1003</v>
      </c>
      <c r="J64" s="123">
        <f t="shared" si="17"/>
        <v>498.86699999999996</v>
      </c>
      <c r="K64" s="123">
        <f t="shared" si="17"/>
        <v>822.51299999999992</v>
      </c>
      <c r="L64" s="123">
        <f t="shared" si="17"/>
        <v>1307.72</v>
      </c>
      <c r="M64" s="123">
        <f t="shared" si="17"/>
        <v>2320.4470000000001</v>
      </c>
      <c r="N64" s="123">
        <f t="shared" si="17"/>
        <v>2746.44</v>
      </c>
      <c r="O64" s="123">
        <f t="shared" si="17"/>
        <v>2760.3090000000002</v>
      </c>
      <c r="P64" s="79">
        <f t="shared" si="16"/>
        <v>22930.295999999998</v>
      </c>
    </row>
    <row r="65" spans="1:16">
      <c r="A65" s="57"/>
      <c r="B65" s="88"/>
      <c r="C65" s="58"/>
      <c r="D65" s="102"/>
      <c r="E65" s="102"/>
      <c r="F65" s="102"/>
      <c r="G65" s="102"/>
      <c r="H65" s="102"/>
      <c r="I65" s="102"/>
      <c r="J65" s="124"/>
      <c r="K65" s="124"/>
      <c r="L65" s="124"/>
      <c r="M65" s="124"/>
      <c r="N65" s="124"/>
      <c r="O65" s="124"/>
      <c r="P65" s="79"/>
    </row>
    <row r="66" spans="1:16">
      <c r="A66" s="57" t="s">
        <v>57</v>
      </c>
      <c r="B66" s="88" t="s">
        <v>109</v>
      </c>
      <c r="C66" s="8" t="s">
        <v>12</v>
      </c>
      <c r="D66" s="113">
        <v>926</v>
      </c>
      <c r="E66" s="113">
        <v>890</v>
      </c>
      <c r="F66" s="113">
        <v>818</v>
      </c>
      <c r="G66" s="113">
        <v>615</v>
      </c>
      <c r="H66" s="113">
        <v>462</v>
      </c>
      <c r="I66" s="113">
        <v>476</v>
      </c>
      <c r="J66" s="122">
        <v>121</v>
      </c>
      <c r="K66" s="122">
        <v>416.005</v>
      </c>
      <c r="L66" s="122">
        <v>613.03800000000001</v>
      </c>
      <c r="M66" s="122">
        <v>767.39</v>
      </c>
      <c r="N66" s="122">
        <v>1036.3109999999999</v>
      </c>
      <c r="O66" s="122">
        <v>968.548</v>
      </c>
      <c r="P66" s="131">
        <f t="shared" si="13"/>
        <v>8109.2919999999995</v>
      </c>
    </row>
    <row r="67" spans="1:16">
      <c r="A67" s="57"/>
      <c r="B67" s="57" t="s">
        <v>289</v>
      </c>
      <c r="C67" s="8" t="s">
        <v>16</v>
      </c>
      <c r="D67" s="114">
        <v>161</v>
      </c>
      <c r="E67" s="114">
        <v>177</v>
      </c>
      <c r="F67" s="114">
        <v>189</v>
      </c>
      <c r="G67" s="114">
        <v>237</v>
      </c>
      <c r="H67" s="114">
        <v>135</v>
      </c>
      <c r="I67" s="114">
        <v>233</v>
      </c>
      <c r="J67" s="128">
        <v>127</v>
      </c>
      <c r="K67" s="128">
        <v>187.72399999999999</v>
      </c>
      <c r="L67" s="128">
        <v>216.37700000000001</v>
      </c>
      <c r="M67" s="128">
        <v>270.947</v>
      </c>
      <c r="N67" s="128">
        <v>189.83500000000001</v>
      </c>
      <c r="O67" s="128">
        <v>224.07900000000001</v>
      </c>
      <c r="P67" s="131">
        <f t="shared" si="13"/>
        <v>2347.962</v>
      </c>
    </row>
    <row r="68" spans="1:16">
      <c r="A68" s="57"/>
      <c r="B68" s="57"/>
      <c r="C68" s="9" t="s">
        <v>11</v>
      </c>
      <c r="D68" s="115">
        <f>D66+D67</f>
        <v>1087</v>
      </c>
      <c r="E68" s="115">
        <f t="shared" ref="E68:O68" si="18">E66+E67</f>
        <v>1067</v>
      </c>
      <c r="F68" s="115">
        <f t="shared" si="18"/>
        <v>1007</v>
      </c>
      <c r="G68" s="115">
        <f t="shared" si="18"/>
        <v>852</v>
      </c>
      <c r="H68" s="115">
        <f t="shared" si="18"/>
        <v>597</v>
      </c>
      <c r="I68" s="115">
        <f t="shared" si="18"/>
        <v>709</v>
      </c>
      <c r="J68" s="123">
        <f t="shared" si="18"/>
        <v>248</v>
      </c>
      <c r="K68" s="123">
        <f t="shared" si="18"/>
        <v>603.72900000000004</v>
      </c>
      <c r="L68" s="123">
        <f t="shared" si="18"/>
        <v>829.41499999999996</v>
      </c>
      <c r="M68" s="123">
        <f t="shared" si="18"/>
        <v>1038.337</v>
      </c>
      <c r="N68" s="123">
        <f t="shared" si="18"/>
        <v>1226.146</v>
      </c>
      <c r="O68" s="123">
        <f t="shared" si="18"/>
        <v>1192.627</v>
      </c>
      <c r="P68" s="79">
        <f t="shared" si="13"/>
        <v>10457.254000000001</v>
      </c>
    </row>
    <row r="69" spans="1:16">
      <c r="A69" s="57"/>
      <c r="B69" s="88"/>
      <c r="C69" s="58"/>
      <c r="D69" s="102"/>
      <c r="E69" s="102"/>
      <c r="F69" s="102"/>
      <c r="G69" s="102"/>
      <c r="H69" s="102"/>
      <c r="I69" s="102"/>
      <c r="J69" s="124"/>
      <c r="K69" s="124"/>
      <c r="L69" s="124"/>
      <c r="M69" s="124"/>
      <c r="N69" s="124"/>
      <c r="O69" s="124"/>
      <c r="P69" s="79"/>
    </row>
    <row r="70" spans="1:16">
      <c r="A70" s="57" t="s">
        <v>58</v>
      </c>
      <c r="B70" s="88" t="s">
        <v>110</v>
      </c>
      <c r="C70" s="8" t="s">
        <v>12</v>
      </c>
      <c r="D70" s="113">
        <v>3219.3</v>
      </c>
      <c r="E70" s="113">
        <v>3694.3</v>
      </c>
      <c r="F70" s="113">
        <v>3454</v>
      </c>
      <c r="G70" s="113">
        <v>2173.6999999999998</v>
      </c>
      <c r="H70" s="113">
        <v>1642.6</v>
      </c>
      <c r="I70" s="113">
        <v>1146.9000000000001</v>
      </c>
      <c r="J70" s="122">
        <v>279.52499999999998</v>
      </c>
      <c r="K70" s="122">
        <v>1464.4449999999999</v>
      </c>
      <c r="L70" s="122">
        <v>2134.89</v>
      </c>
      <c r="M70" s="136">
        <v>2440</v>
      </c>
      <c r="N70" s="122">
        <v>3587.297</v>
      </c>
      <c r="O70" s="122">
        <v>3114.902</v>
      </c>
      <c r="P70" s="131">
        <f t="shared" si="13"/>
        <v>28351.858999999997</v>
      </c>
    </row>
    <row r="71" spans="1:16">
      <c r="A71" s="57"/>
      <c r="B71" s="57" t="s">
        <v>290</v>
      </c>
      <c r="C71" s="8" t="s">
        <v>16</v>
      </c>
      <c r="D71" s="114">
        <v>828</v>
      </c>
      <c r="E71" s="114">
        <v>1350.3</v>
      </c>
      <c r="F71" s="114">
        <v>1653</v>
      </c>
      <c r="G71" s="114">
        <v>1181.8</v>
      </c>
      <c r="H71" s="114">
        <v>889.5</v>
      </c>
      <c r="I71" s="114">
        <v>742.1</v>
      </c>
      <c r="J71" s="128">
        <v>299.14600000000002</v>
      </c>
      <c r="K71" s="128">
        <v>816.03599999999994</v>
      </c>
      <c r="L71" s="128">
        <v>1007.724</v>
      </c>
      <c r="M71" s="138">
        <v>943</v>
      </c>
      <c r="N71" s="128">
        <v>722.553</v>
      </c>
      <c r="O71" s="128">
        <v>652.04200000000003</v>
      </c>
      <c r="P71" s="131">
        <f t="shared" si="13"/>
        <v>11085.200999999999</v>
      </c>
    </row>
    <row r="72" spans="1:16">
      <c r="A72" s="57"/>
      <c r="B72" s="57"/>
      <c r="C72" s="9" t="s">
        <v>11</v>
      </c>
      <c r="D72" s="115">
        <f>D70+D71</f>
        <v>4047.3</v>
      </c>
      <c r="E72" s="115">
        <f t="shared" ref="E72:O72" si="19">E70+E71</f>
        <v>5044.6000000000004</v>
      </c>
      <c r="F72" s="115">
        <f t="shared" si="19"/>
        <v>5107</v>
      </c>
      <c r="G72" s="115">
        <f t="shared" si="19"/>
        <v>3355.5</v>
      </c>
      <c r="H72" s="115">
        <f t="shared" si="19"/>
        <v>2532.1</v>
      </c>
      <c r="I72" s="115">
        <f t="shared" si="19"/>
        <v>1889</v>
      </c>
      <c r="J72" s="123">
        <f t="shared" si="19"/>
        <v>578.67100000000005</v>
      </c>
      <c r="K72" s="123">
        <f t="shared" si="19"/>
        <v>2280.4809999999998</v>
      </c>
      <c r="L72" s="123">
        <f t="shared" si="19"/>
        <v>3142.614</v>
      </c>
      <c r="M72" s="137">
        <f t="shared" si="19"/>
        <v>3383</v>
      </c>
      <c r="N72" s="123">
        <f t="shared" si="19"/>
        <v>4309.8500000000004</v>
      </c>
      <c r="O72" s="123">
        <f t="shared" si="19"/>
        <v>3766.944</v>
      </c>
      <c r="P72" s="79">
        <f t="shared" si="13"/>
        <v>39437.060000000005</v>
      </c>
    </row>
    <row r="73" spans="1:16">
      <c r="A73" s="57"/>
      <c r="B73" s="88"/>
      <c r="C73" s="58"/>
      <c r="D73" s="102"/>
      <c r="E73" s="102"/>
      <c r="F73" s="102"/>
      <c r="G73" s="102"/>
      <c r="H73" s="102"/>
      <c r="I73" s="102"/>
      <c r="J73" s="124"/>
      <c r="K73" s="124"/>
      <c r="L73" s="124"/>
      <c r="M73" s="124"/>
      <c r="N73" s="124"/>
      <c r="O73" s="124"/>
      <c r="P73" s="79"/>
    </row>
    <row r="74" spans="1:16">
      <c r="A74" s="57" t="s">
        <v>64</v>
      </c>
      <c r="B74" s="88" t="s">
        <v>111</v>
      </c>
      <c r="C74" s="8" t="s">
        <v>12</v>
      </c>
      <c r="D74" s="113">
        <v>5793</v>
      </c>
      <c r="E74" s="113">
        <v>4676</v>
      </c>
      <c r="F74" s="113">
        <v>4186</v>
      </c>
      <c r="G74" s="113">
        <v>3581</v>
      </c>
      <c r="H74" s="113">
        <v>3166</v>
      </c>
      <c r="I74" s="113">
        <v>2454</v>
      </c>
      <c r="J74" s="122">
        <v>1444</v>
      </c>
      <c r="K74" s="122">
        <v>2104</v>
      </c>
      <c r="L74" s="122">
        <v>3608</v>
      </c>
      <c r="M74" s="122">
        <v>4334.0259999999998</v>
      </c>
      <c r="N74" s="122">
        <v>5988</v>
      </c>
      <c r="O74" s="122">
        <v>5714</v>
      </c>
      <c r="P74" s="131">
        <f t="shared" si="13"/>
        <v>47048.025999999998</v>
      </c>
    </row>
    <row r="75" spans="1:16">
      <c r="A75" s="57"/>
      <c r="B75" s="57" t="s">
        <v>291</v>
      </c>
      <c r="C75" s="8" t="s">
        <v>16</v>
      </c>
      <c r="D75" s="114">
        <v>2408</v>
      </c>
      <c r="E75" s="114">
        <v>1752</v>
      </c>
      <c r="F75" s="114">
        <v>1836</v>
      </c>
      <c r="G75" s="114">
        <v>1776</v>
      </c>
      <c r="H75" s="114">
        <v>1591</v>
      </c>
      <c r="I75" s="114">
        <v>1325</v>
      </c>
      <c r="J75" s="128">
        <v>1211</v>
      </c>
      <c r="K75" s="128">
        <v>1351</v>
      </c>
      <c r="L75" s="128">
        <v>1735</v>
      </c>
      <c r="M75" s="128">
        <v>2331.0259999999998</v>
      </c>
      <c r="N75" s="128">
        <v>1795</v>
      </c>
      <c r="O75" s="128">
        <v>1947</v>
      </c>
      <c r="P75" s="131">
        <f t="shared" si="13"/>
        <v>21058.025999999998</v>
      </c>
    </row>
    <row r="76" spans="1:16">
      <c r="A76" s="57"/>
      <c r="B76" s="57"/>
      <c r="C76" s="9" t="s">
        <v>11</v>
      </c>
      <c r="D76" s="115">
        <f>D74+D75</f>
        <v>8201</v>
      </c>
      <c r="E76" s="115">
        <f t="shared" ref="E76:O76" si="20">E74+E75</f>
        <v>6428</v>
      </c>
      <c r="F76" s="115">
        <f t="shared" si="20"/>
        <v>6022</v>
      </c>
      <c r="G76" s="115">
        <f t="shared" si="20"/>
        <v>5357</v>
      </c>
      <c r="H76" s="115">
        <f t="shared" si="20"/>
        <v>4757</v>
      </c>
      <c r="I76" s="115">
        <f t="shared" si="20"/>
        <v>3779</v>
      </c>
      <c r="J76" s="123">
        <f t="shared" si="20"/>
        <v>2655</v>
      </c>
      <c r="K76" s="123">
        <f t="shared" si="20"/>
        <v>3455</v>
      </c>
      <c r="L76" s="123">
        <f t="shared" si="20"/>
        <v>5343</v>
      </c>
      <c r="M76" s="123">
        <f t="shared" si="20"/>
        <v>6665.0519999999997</v>
      </c>
      <c r="N76" s="123">
        <f t="shared" si="20"/>
        <v>7783</v>
      </c>
      <c r="O76" s="123">
        <f t="shared" si="20"/>
        <v>7661</v>
      </c>
      <c r="P76" s="79">
        <f t="shared" si="13"/>
        <v>68106.051999999996</v>
      </c>
    </row>
    <row r="77" spans="1:16">
      <c r="A77" s="57"/>
      <c r="B77" s="88"/>
      <c r="C77" s="58"/>
      <c r="D77" s="102"/>
      <c r="E77" s="102"/>
      <c r="F77" s="102"/>
      <c r="G77" s="102"/>
      <c r="H77" s="102"/>
      <c r="I77" s="102"/>
      <c r="J77" s="124"/>
      <c r="K77" s="124"/>
      <c r="L77" s="124"/>
      <c r="M77" s="124"/>
      <c r="N77" s="124"/>
      <c r="O77" s="124"/>
      <c r="P77" s="79"/>
    </row>
    <row r="78" spans="1:16">
      <c r="A78" s="57" t="s">
        <v>65</v>
      </c>
      <c r="B78" s="88" t="s">
        <v>112</v>
      </c>
      <c r="C78" s="8" t="s">
        <v>12</v>
      </c>
      <c r="D78" s="113">
        <v>4150.5</v>
      </c>
      <c r="E78" s="113">
        <v>3696</v>
      </c>
      <c r="F78" s="113">
        <v>3549.2</v>
      </c>
      <c r="G78" s="113">
        <v>2821.3</v>
      </c>
      <c r="H78" s="113">
        <v>2283.4</v>
      </c>
      <c r="I78" s="113">
        <v>1610.5</v>
      </c>
      <c r="J78" s="122">
        <v>875.13199999999995</v>
      </c>
      <c r="K78" s="122">
        <v>1060.2329999999999</v>
      </c>
      <c r="L78" s="122">
        <v>1965.163</v>
      </c>
      <c r="M78" s="122">
        <v>2529.223</v>
      </c>
      <c r="N78" s="122">
        <v>4084.346</v>
      </c>
      <c r="O78" s="122">
        <v>4163.0600000000004</v>
      </c>
      <c r="P78" s="131">
        <f t="shared" si="13"/>
        <v>32788.057000000008</v>
      </c>
    </row>
    <row r="79" spans="1:16">
      <c r="A79" s="57"/>
      <c r="B79" s="57" t="s">
        <v>292</v>
      </c>
      <c r="C79" s="8" t="s">
        <v>16</v>
      </c>
      <c r="D79" s="114">
        <v>1540.4</v>
      </c>
      <c r="E79" s="114">
        <v>1432.1</v>
      </c>
      <c r="F79" s="114">
        <v>1478.2</v>
      </c>
      <c r="G79" s="114">
        <v>1729.2</v>
      </c>
      <c r="H79" s="114">
        <v>1445.3</v>
      </c>
      <c r="I79" s="114">
        <v>1106.5</v>
      </c>
      <c r="J79" s="128">
        <v>728.13199999999995</v>
      </c>
      <c r="K79" s="128">
        <v>536.23299999999995</v>
      </c>
      <c r="L79" s="128">
        <v>1001.162</v>
      </c>
      <c r="M79" s="128">
        <v>1277.222</v>
      </c>
      <c r="N79" s="128">
        <v>1371.346</v>
      </c>
      <c r="O79" s="128">
        <v>1598.06</v>
      </c>
      <c r="P79" s="131">
        <f t="shared" si="13"/>
        <v>15243.855</v>
      </c>
    </row>
    <row r="80" spans="1:16">
      <c r="A80" s="57"/>
      <c r="B80" s="57"/>
      <c r="C80" s="9" t="s">
        <v>11</v>
      </c>
      <c r="D80" s="115">
        <f>D78+D79</f>
        <v>5690.9</v>
      </c>
      <c r="E80" s="115">
        <f t="shared" ref="E80:O80" si="21">E78+E79</f>
        <v>5128.1000000000004</v>
      </c>
      <c r="F80" s="115">
        <f t="shared" si="21"/>
        <v>5027.3999999999996</v>
      </c>
      <c r="G80" s="115">
        <f t="shared" si="21"/>
        <v>4550.5</v>
      </c>
      <c r="H80" s="115">
        <f t="shared" si="21"/>
        <v>3728.7</v>
      </c>
      <c r="I80" s="115">
        <f t="shared" si="21"/>
        <v>2717</v>
      </c>
      <c r="J80" s="123">
        <f t="shared" si="21"/>
        <v>1603.2639999999999</v>
      </c>
      <c r="K80" s="123">
        <f t="shared" si="21"/>
        <v>1596.4659999999999</v>
      </c>
      <c r="L80" s="123">
        <f t="shared" si="21"/>
        <v>2966.3249999999998</v>
      </c>
      <c r="M80" s="123">
        <f t="shared" si="21"/>
        <v>3806.4449999999997</v>
      </c>
      <c r="N80" s="123">
        <f t="shared" si="21"/>
        <v>5455.692</v>
      </c>
      <c r="O80" s="123">
        <f t="shared" si="21"/>
        <v>5761.1200000000008</v>
      </c>
      <c r="P80" s="79">
        <f t="shared" si="13"/>
        <v>48031.912000000004</v>
      </c>
    </row>
    <row r="81" spans="1:16">
      <c r="A81" s="57"/>
      <c r="B81" s="88"/>
      <c r="C81" s="58"/>
      <c r="D81" s="102"/>
      <c r="E81" s="102"/>
      <c r="F81" s="102"/>
      <c r="G81" s="102"/>
      <c r="H81" s="102"/>
      <c r="I81" s="102"/>
      <c r="J81" s="124"/>
      <c r="K81" s="124"/>
      <c r="L81" s="124"/>
      <c r="M81" s="124"/>
      <c r="N81" s="124"/>
      <c r="O81" s="124"/>
      <c r="P81" s="79"/>
    </row>
    <row r="82" spans="1:16">
      <c r="A82" s="57" t="s">
        <v>70</v>
      </c>
      <c r="B82" s="88" t="s">
        <v>113</v>
      </c>
      <c r="C82" s="8" t="s">
        <v>12</v>
      </c>
      <c r="D82" s="113">
        <v>2667.3</v>
      </c>
      <c r="E82" s="113">
        <v>1850</v>
      </c>
      <c r="F82" s="113">
        <v>1611.3</v>
      </c>
      <c r="G82" s="113">
        <v>1424.1</v>
      </c>
      <c r="H82" s="113">
        <v>1163.3</v>
      </c>
      <c r="I82" s="113">
        <v>893.4</v>
      </c>
      <c r="J82" s="122">
        <v>334.358</v>
      </c>
      <c r="K82" s="122">
        <v>477.27</v>
      </c>
      <c r="L82" s="122">
        <v>2164.377</v>
      </c>
      <c r="M82" s="122">
        <v>1702.1990000000001</v>
      </c>
      <c r="N82" s="122">
        <v>2450.3820000000001</v>
      </c>
      <c r="O82" s="122">
        <v>2437.4899999999998</v>
      </c>
      <c r="P82" s="131">
        <f t="shared" si="13"/>
        <v>19175.476000000002</v>
      </c>
    </row>
    <row r="83" spans="1:16">
      <c r="A83" s="57"/>
      <c r="B83" s="57" t="s">
        <v>293</v>
      </c>
      <c r="C83" s="8" t="s">
        <v>16</v>
      </c>
      <c r="D83" s="114">
        <v>1254.3</v>
      </c>
      <c r="E83" s="114">
        <v>1001</v>
      </c>
      <c r="F83" s="114">
        <v>950.2</v>
      </c>
      <c r="G83" s="114">
        <v>1198</v>
      </c>
      <c r="H83" s="114">
        <v>1011.3</v>
      </c>
      <c r="I83" s="114">
        <v>790.3</v>
      </c>
      <c r="J83" s="128">
        <v>316.35700000000003</v>
      </c>
      <c r="K83" s="128">
        <v>188.26</v>
      </c>
      <c r="L83" s="128">
        <v>1548.376</v>
      </c>
      <c r="M83" s="128">
        <v>1516.1990000000001</v>
      </c>
      <c r="N83" s="128">
        <v>709.38199999999995</v>
      </c>
      <c r="O83" s="128">
        <v>808.48</v>
      </c>
      <c r="P83" s="131">
        <f t="shared" si="13"/>
        <v>11292.154</v>
      </c>
    </row>
    <row r="84" spans="1:16">
      <c r="A84" s="57"/>
      <c r="B84" s="57"/>
      <c r="C84" s="9" t="s">
        <v>11</v>
      </c>
      <c r="D84" s="115">
        <f>D82+D83</f>
        <v>3921.6000000000004</v>
      </c>
      <c r="E84" s="115">
        <f t="shared" ref="E84:O84" si="22">E82+E83</f>
        <v>2851</v>
      </c>
      <c r="F84" s="115">
        <f t="shared" si="22"/>
        <v>2561.5</v>
      </c>
      <c r="G84" s="115">
        <f t="shared" si="22"/>
        <v>2622.1</v>
      </c>
      <c r="H84" s="115">
        <f t="shared" si="22"/>
        <v>2174.6</v>
      </c>
      <c r="I84" s="115">
        <f t="shared" si="22"/>
        <v>1683.6999999999998</v>
      </c>
      <c r="J84" s="123">
        <f t="shared" si="22"/>
        <v>650.71500000000003</v>
      </c>
      <c r="K84" s="123">
        <f t="shared" si="22"/>
        <v>665.53</v>
      </c>
      <c r="L84" s="123">
        <f t="shared" si="22"/>
        <v>3712.7529999999997</v>
      </c>
      <c r="M84" s="123">
        <f t="shared" si="22"/>
        <v>3218.3980000000001</v>
      </c>
      <c r="N84" s="123">
        <f t="shared" si="22"/>
        <v>3159.7640000000001</v>
      </c>
      <c r="O84" s="123">
        <f t="shared" si="22"/>
        <v>3245.97</v>
      </c>
      <c r="P84" s="79">
        <f t="shared" si="13"/>
        <v>30467.63</v>
      </c>
    </row>
    <row r="85" spans="1:16">
      <c r="A85" s="57"/>
      <c r="B85" s="88"/>
      <c r="C85" s="58"/>
      <c r="D85" s="102"/>
      <c r="E85" s="102"/>
      <c r="F85" s="102"/>
      <c r="G85" s="102"/>
      <c r="H85" s="102"/>
      <c r="I85" s="102"/>
      <c r="J85" s="124"/>
      <c r="K85" s="124"/>
      <c r="L85" s="124"/>
      <c r="M85" s="124"/>
      <c r="N85" s="124"/>
      <c r="O85" s="124"/>
      <c r="P85" s="79"/>
    </row>
    <row r="86" spans="1:16">
      <c r="A86" s="57" t="s">
        <v>71</v>
      </c>
      <c r="B86" s="88" t="s">
        <v>114</v>
      </c>
      <c r="C86" s="8" t="s">
        <v>12</v>
      </c>
      <c r="D86" s="113">
        <v>3996</v>
      </c>
      <c r="E86" s="113">
        <v>3527</v>
      </c>
      <c r="F86" s="113">
        <v>3520</v>
      </c>
      <c r="G86" s="113">
        <v>2788</v>
      </c>
      <c r="H86" s="113">
        <v>2424</v>
      </c>
      <c r="I86" s="113">
        <v>1875</v>
      </c>
      <c r="J86" s="122">
        <v>512</v>
      </c>
      <c r="K86" s="122">
        <v>1858</v>
      </c>
      <c r="L86" s="122">
        <v>3173</v>
      </c>
      <c r="M86" s="122">
        <v>3829.0459999999998</v>
      </c>
      <c r="N86" s="122">
        <v>5188</v>
      </c>
      <c r="O86" s="122">
        <v>4463</v>
      </c>
      <c r="P86" s="131">
        <f t="shared" si="13"/>
        <v>37153.046000000002</v>
      </c>
    </row>
    <row r="87" spans="1:16">
      <c r="A87" s="57"/>
      <c r="B87" s="57" t="s">
        <v>294</v>
      </c>
      <c r="C87" s="8" t="s">
        <v>16</v>
      </c>
      <c r="D87" s="114">
        <v>1748</v>
      </c>
      <c r="E87" s="114">
        <v>1346</v>
      </c>
      <c r="F87" s="114">
        <v>1775</v>
      </c>
      <c r="G87" s="114">
        <v>1894</v>
      </c>
      <c r="H87" s="114">
        <v>1697</v>
      </c>
      <c r="I87" s="114">
        <v>1288</v>
      </c>
      <c r="J87" s="128">
        <v>636</v>
      </c>
      <c r="K87" s="128">
        <v>1347</v>
      </c>
      <c r="L87" s="128">
        <v>1751</v>
      </c>
      <c r="M87" s="128">
        <v>2253.0459999999998</v>
      </c>
      <c r="N87" s="128">
        <v>1926</v>
      </c>
      <c r="O87" s="128">
        <v>1933</v>
      </c>
      <c r="P87" s="131">
        <f t="shared" si="13"/>
        <v>19594.046000000002</v>
      </c>
    </row>
    <row r="88" spans="1:16">
      <c r="A88" s="57"/>
      <c r="B88" s="57"/>
      <c r="C88" s="9" t="s">
        <v>11</v>
      </c>
      <c r="D88" s="115">
        <f>D86+D87</f>
        <v>5744</v>
      </c>
      <c r="E88" s="115">
        <f t="shared" ref="E88:O88" si="23">E86+E87</f>
        <v>4873</v>
      </c>
      <c r="F88" s="115">
        <f t="shared" si="23"/>
        <v>5295</v>
      </c>
      <c r="G88" s="115">
        <f t="shared" si="23"/>
        <v>4682</v>
      </c>
      <c r="H88" s="115">
        <f t="shared" si="23"/>
        <v>4121</v>
      </c>
      <c r="I88" s="115">
        <f t="shared" si="23"/>
        <v>3163</v>
      </c>
      <c r="J88" s="123">
        <f t="shared" si="23"/>
        <v>1148</v>
      </c>
      <c r="K88" s="123">
        <f t="shared" si="23"/>
        <v>3205</v>
      </c>
      <c r="L88" s="123">
        <f t="shared" si="23"/>
        <v>4924</v>
      </c>
      <c r="M88" s="123">
        <f t="shared" si="23"/>
        <v>6082.0919999999996</v>
      </c>
      <c r="N88" s="123">
        <f t="shared" si="23"/>
        <v>7114</v>
      </c>
      <c r="O88" s="123">
        <f t="shared" si="23"/>
        <v>6396</v>
      </c>
      <c r="P88" s="79">
        <f t="shared" si="13"/>
        <v>56747.091999999997</v>
      </c>
    </row>
    <row r="89" spans="1:16">
      <c r="A89" s="57"/>
      <c r="B89" s="88"/>
      <c r="C89" s="58"/>
      <c r="D89" s="102"/>
      <c r="E89" s="102"/>
      <c r="F89" s="102"/>
      <c r="G89" s="102"/>
      <c r="H89" s="102"/>
      <c r="I89" s="102"/>
      <c r="J89" s="124"/>
      <c r="K89" s="124"/>
      <c r="L89" s="124"/>
      <c r="M89" s="124"/>
      <c r="N89" s="124"/>
      <c r="O89" s="124"/>
      <c r="P89" s="79"/>
    </row>
    <row r="90" spans="1:16">
      <c r="A90" s="57" t="s">
        <v>72</v>
      </c>
      <c r="B90" s="88" t="s">
        <v>115</v>
      </c>
      <c r="C90" s="8" t="s">
        <v>12</v>
      </c>
      <c r="D90" s="113">
        <v>5623.4</v>
      </c>
      <c r="E90" s="113">
        <v>5014.2</v>
      </c>
      <c r="F90" s="113">
        <v>5109</v>
      </c>
      <c r="G90" s="113">
        <v>3180.1</v>
      </c>
      <c r="H90" s="113">
        <v>3119.2</v>
      </c>
      <c r="I90" s="113">
        <v>2456.3000000000002</v>
      </c>
      <c r="J90" s="122">
        <v>2084.5743600000001</v>
      </c>
      <c r="K90" s="122">
        <v>2757.4070000000002</v>
      </c>
      <c r="L90" s="122">
        <v>3554.0790000000002</v>
      </c>
      <c r="M90" s="122">
        <v>4577.4610000000002</v>
      </c>
      <c r="N90" s="122">
        <v>5765.2920000000004</v>
      </c>
      <c r="O90" s="122">
        <v>5063.1710000000003</v>
      </c>
      <c r="P90" s="131">
        <f t="shared" si="13"/>
        <v>48304.184359999999</v>
      </c>
    </row>
    <row r="91" spans="1:16">
      <c r="A91" s="57"/>
      <c r="B91" s="57" t="s">
        <v>295</v>
      </c>
      <c r="C91" s="8" t="s">
        <v>16</v>
      </c>
      <c r="D91" s="114">
        <v>1492.4</v>
      </c>
      <c r="E91" s="114">
        <v>1051.2</v>
      </c>
      <c r="F91" s="114">
        <v>1188</v>
      </c>
      <c r="G91" s="114">
        <v>1364.1</v>
      </c>
      <c r="H91" s="114">
        <v>1453.2</v>
      </c>
      <c r="I91" s="114">
        <v>1134.2</v>
      </c>
      <c r="J91" s="128">
        <v>1073.8716400000001</v>
      </c>
      <c r="K91" s="128">
        <v>1148.4059999999999</v>
      </c>
      <c r="L91" s="128">
        <v>1309.078</v>
      </c>
      <c r="M91" s="128">
        <v>1590.46</v>
      </c>
      <c r="N91" s="128">
        <v>1182.2919999999999</v>
      </c>
      <c r="O91" s="128">
        <v>1166.171</v>
      </c>
      <c r="P91" s="131">
        <f t="shared" si="13"/>
        <v>15153.378639999999</v>
      </c>
    </row>
    <row r="92" spans="1:16">
      <c r="A92" s="57"/>
      <c r="B92" s="57"/>
      <c r="C92" s="9" t="s">
        <v>11</v>
      </c>
      <c r="D92" s="115">
        <f>D90+D91</f>
        <v>7115.7999999999993</v>
      </c>
      <c r="E92" s="115">
        <f t="shared" ref="E92:O92" si="24">E90+E91</f>
        <v>6065.4</v>
      </c>
      <c r="F92" s="115">
        <f t="shared" si="24"/>
        <v>6297</v>
      </c>
      <c r="G92" s="115">
        <f t="shared" si="24"/>
        <v>4544.2</v>
      </c>
      <c r="H92" s="115">
        <f t="shared" si="24"/>
        <v>4572.3999999999996</v>
      </c>
      <c r="I92" s="115">
        <f t="shared" si="24"/>
        <v>3590.5</v>
      </c>
      <c r="J92" s="123">
        <f t="shared" si="24"/>
        <v>3158.4459999999999</v>
      </c>
      <c r="K92" s="123">
        <f t="shared" si="24"/>
        <v>3905.8130000000001</v>
      </c>
      <c r="L92" s="123">
        <f t="shared" si="24"/>
        <v>4863.1570000000002</v>
      </c>
      <c r="M92" s="123">
        <f t="shared" si="24"/>
        <v>6167.9210000000003</v>
      </c>
      <c r="N92" s="123">
        <f t="shared" si="24"/>
        <v>6947.5840000000007</v>
      </c>
      <c r="O92" s="123">
        <f t="shared" si="24"/>
        <v>6229.3420000000006</v>
      </c>
      <c r="P92" s="79">
        <f t="shared" si="13"/>
        <v>63457.563000000009</v>
      </c>
    </row>
    <row r="93" spans="1:16">
      <c r="A93" s="57"/>
      <c r="B93" s="88"/>
      <c r="C93" s="99"/>
      <c r="D93" s="102"/>
      <c r="E93" s="102"/>
      <c r="F93" s="102"/>
      <c r="G93" s="102"/>
      <c r="H93" s="102"/>
      <c r="I93" s="102"/>
      <c r="J93" s="124"/>
      <c r="K93" s="124"/>
      <c r="L93" s="124"/>
      <c r="M93" s="124"/>
      <c r="N93" s="124"/>
      <c r="O93" s="124"/>
      <c r="P93" s="79"/>
    </row>
    <row r="94" spans="1:16">
      <c r="A94" s="57" t="s">
        <v>73</v>
      </c>
      <c r="B94" s="88" t="s">
        <v>116</v>
      </c>
      <c r="C94" s="8" t="s">
        <v>12</v>
      </c>
      <c r="D94" s="113">
        <v>1106</v>
      </c>
      <c r="E94" s="113">
        <v>717.1</v>
      </c>
      <c r="F94" s="113">
        <v>671.8</v>
      </c>
      <c r="G94" s="113">
        <v>571.20000000000005</v>
      </c>
      <c r="H94" s="113">
        <v>663.1</v>
      </c>
      <c r="I94" s="113">
        <v>459.5</v>
      </c>
      <c r="J94" s="122">
        <v>115.953</v>
      </c>
      <c r="K94" s="122">
        <v>661.97699999999998</v>
      </c>
      <c r="L94" s="122">
        <v>783.49900000000002</v>
      </c>
      <c r="M94" s="122">
        <v>977.44</v>
      </c>
      <c r="N94" s="122">
        <v>1222.9690000000001</v>
      </c>
      <c r="O94" s="122">
        <v>1137.059</v>
      </c>
      <c r="P94" s="131">
        <f t="shared" si="13"/>
        <v>9087.5969999999998</v>
      </c>
    </row>
    <row r="95" spans="1:16">
      <c r="A95" s="57"/>
      <c r="B95" s="57" t="s">
        <v>296</v>
      </c>
      <c r="C95" s="8" t="s">
        <v>16</v>
      </c>
      <c r="D95" s="114">
        <v>474</v>
      </c>
      <c r="E95" s="114">
        <v>661.9</v>
      </c>
      <c r="F95" s="114">
        <v>572.20000000000005</v>
      </c>
      <c r="G95" s="114">
        <v>330.9</v>
      </c>
      <c r="H95" s="114">
        <v>437.5</v>
      </c>
      <c r="I95" s="114">
        <v>334.6</v>
      </c>
      <c r="J95" s="128">
        <v>153.56</v>
      </c>
      <c r="K95" s="128">
        <v>373.28100000000001</v>
      </c>
      <c r="L95" s="128">
        <v>415.26600000000002</v>
      </c>
      <c r="M95" s="128">
        <v>484.27800000000002</v>
      </c>
      <c r="N95" s="128">
        <v>355.55399999999997</v>
      </c>
      <c r="O95" s="128">
        <v>358.41</v>
      </c>
      <c r="P95" s="131">
        <f t="shared" si="13"/>
        <v>4951.4489999999996</v>
      </c>
    </row>
    <row r="96" spans="1:16">
      <c r="A96" s="57"/>
      <c r="B96" s="57"/>
      <c r="C96" s="9" t="s">
        <v>11</v>
      </c>
      <c r="D96" s="115">
        <f>D94+D95</f>
        <v>1580</v>
      </c>
      <c r="E96" s="115">
        <f t="shared" ref="E96:O96" si="25">E94+E95</f>
        <v>1379</v>
      </c>
      <c r="F96" s="115">
        <f t="shared" si="25"/>
        <v>1244</v>
      </c>
      <c r="G96" s="115">
        <f t="shared" si="25"/>
        <v>902.1</v>
      </c>
      <c r="H96" s="115">
        <f t="shared" si="25"/>
        <v>1100.5999999999999</v>
      </c>
      <c r="I96" s="115">
        <f t="shared" si="25"/>
        <v>794.1</v>
      </c>
      <c r="J96" s="123">
        <f t="shared" si="25"/>
        <v>269.51300000000003</v>
      </c>
      <c r="K96" s="123">
        <f t="shared" si="25"/>
        <v>1035.258</v>
      </c>
      <c r="L96" s="123">
        <f t="shared" si="25"/>
        <v>1198.7650000000001</v>
      </c>
      <c r="M96" s="123">
        <f t="shared" si="25"/>
        <v>1461.7180000000001</v>
      </c>
      <c r="N96" s="123">
        <f t="shared" si="25"/>
        <v>1578.5230000000001</v>
      </c>
      <c r="O96" s="123">
        <f t="shared" si="25"/>
        <v>1495.4690000000001</v>
      </c>
      <c r="P96" s="79">
        <f t="shared" si="13"/>
        <v>14039.046000000002</v>
      </c>
    </row>
    <row r="97" spans="1:16">
      <c r="A97" s="57"/>
      <c r="B97" s="57"/>
      <c r="C97" s="58"/>
      <c r="D97" s="102"/>
      <c r="E97" s="102"/>
      <c r="F97" s="102"/>
      <c r="G97" s="102"/>
      <c r="H97" s="102"/>
      <c r="I97" s="102"/>
      <c r="J97" s="124"/>
      <c r="K97" s="124"/>
      <c r="L97" s="124"/>
      <c r="M97" s="124"/>
      <c r="N97" s="124"/>
      <c r="O97" s="124"/>
      <c r="P97" s="79"/>
    </row>
    <row r="98" spans="1:16">
      <c r="A98" s="57" t="s">
        <v>74</v>
      </c>
      <c r="B98" s="88" t="s">
        <v>117</v>
      </c>
      <c r="C98" s="8" t="s">
        <v>12</v>
      </c>
      <c r="D98" s="113">
        <v>3278.3</v>
      </c>
      <c r="E98" s="113">
        <v>2707.3</v>
      </c>
      <c r="F98" s="113">
        <v>2305.4</v>
      </c>
      <c r="G98" s="113">
        <v>2131.3000000000002</v>
      </c>
      <c r="H98" s="113">
        <v>2773.1</v>
      </c>
      <c r="I98" s="113">
        <v>1766.4</v>
      </c>
      <c r="J98" s="122">
        <v>1165.08</v>
      </c>
      <c r="K98" s="122">
        <v>2193.13</v>
      </c>
      <c r="L98" s="122">
        <v>2979.26</v>
      </c>
      <c r="M98" s="122">
        <v>3186.221</v>
      </c>
      <c r="N98" s="122">
        <v>4197.13</v>
      </c>
      <c r="O98" s="122">
        <v>3745.37</v>
      </c>
      <c r="P98" s="131">
        <f t="shared" si="13"/>
        <v>32427.990999999998</v>
      </c>
    </row>
    <row r="99" spans="1:16">
      <c r="A99" s="57"/>
      <c r="B99" s="57" t="s">
        <v>297</v>
      </c>
      <c r="C99" s="8" t="s">
        <v>16</v>
      </c>
      <c r="D99" s="114">
        <v>590.20000000000005</v>
      </c>
      <c r="E99" s="114">
        <v>446.3</v>
      </c>
      <c r="F99" s="114">
        <v>523.4</v>
      </c>
      <c r="G99" s="114">
        <v>637.20000000000005</v>
      </c>
      <c r="H99" s="114">
        <v>918</v>
      </c>
      <c r="I99" s="114">
        <v>768.3</v>
      </c>
      <c r="J99" s="128">
        <v>808.07</v>
      </c>
      <c r="K99" s="128">
        <v>905.13</v>
      </c>
      <c r="L99" s="128">
        <v>1052.25</v>
      </c>
      <c r="M99" s="128">
        <v>1189.221</v>
      </c>
      <c r="N99" s="128">
        <v>874.13</v>
      </c>
      <c r="O99" s="128">
        <v>927.36</v>
      </c>
      <c r="P99" s="131">
        <f t="shared" si="13"/>
        <v>9639.5609999999997</v>
      </c>
    </row>
    <row r="100" spans="1:16">
      <c r="A100" s="57"/>
      <c r="B100" s="57"/>
      <c r="C100" s="9" t="s">
        <v>11</v>
      </c>
      <c r="D100" s="115">
        <f>D98+D99</f>
        <v>3868.5</v>
      </c>
      <c r="E100" s="115">
        <f t="shared" ref="E100:O100" si="26">E98+E99</f>
        <v>3153.6000000000004</v>
      </c>
      <c r="F100" s="115">
        <f t="shared" si="26"/>
        <v>2828.8</v>
      </c>
      <c r="G100" s="115">
        <f t="shared" si="26"/>
        <v>2768.5</v>
      </c>
      <c r="H100" s="115">
        <f t="shared" si="26"/>
        <v>3691.1</v>
      </c>
      <c r="I100" s="115">
        <f t="shared" si="26"/>
        <v>2534.6999999999998</v>
      </c>
      <c r="J100" s="123">
        <f t="shared" si="26"/>
        <v>1973.15</v>
      </c>
      <c r="K100" s="123">
        <f t="shared" si="26"/>
        <v>3098.26</v>
      </c>
      <c r="L100" s="123">
        <f t="shared" si="26"/>
        <v>4031.51</v>
      </c>
      <c r="M100" s="123">
        <f t="shared" si="26"/>
        <v>4375.442</v>
      </c>
      <c r="N100" s="123">
        <f t="shared" si="26"/>
        <v>5071.26</v>
      </c>
      <c r="O100" s="123">
        <f t="shared" si="26"/>
        <v>4672.7299999999996</v>
      </c>
      <c r="P100" s="79">
        <f t="shared" si="13"/>
        <v>42067.551999999996</v>
      </c>
    </row>
    <row r="101" spans="1:16">
      <c r="A101" s="57"/>
      <c r="B101" s="57"/>
      <c r="C101" s="97"/>
      <c r="D101" s="102"/>
      <c r="E101" s="102"/>
      <c r="F101" s="102"/>
      <c r="G101" s="102"/>
      <c r="H101" s="102"/>
      <c r="I101" s="102"/>
      <c r="J101" s="124"/>
      <c r="K101" s="124"/>
      <c r="L101" s="124"/>
      <c r="M101" s="124"/>
      <c r="N101" s="124"/>
      <c r="O101" s="124"/>
      <c r="P101" s="79"/>
    </row>
    <row r="102" spans="1:16">
      <c r="A102" s="57" t="s">
        <v>75</v>
      </c>
      <c r="B102" s="88" t="s">
        <v>118</v>
      </c>
      <c r="C102" s="8" t="s">
        <v>12</v>
      </c>
      <c r="D102" s="113">
        <v>3106.1</v>
      </c>
      <c r="E102" s="113">
        <v>2822.4</v>
      </c>
      <c r="F102" s="113">
        <v>2743.2</v>
      </c>
      <c r="G102" s="113">
        <v>2149.1999999999998</v>
      </c>
      <c r="H102" s="113">
        <v>1729.3</v>
      </c>
      <c r="I102" s="113">
        <v>1308.2</v>
      </c>
      <c r="J102" s="122">
        <v>1016.236</v>
      </c>
      <c r="K102" s="122">
        <v>1577.5</v>
      </c>
      <c r="L102" s="122">
        <v>2014.432</v>
      </c>
      <c r="M102" s="122">
        <v>2317.38</v>
      </c>
      <c r="N102" s="122">
        <v>3138.4340000000002</v>
      </c>
      <c r="O102" s="122">
        <v>2963.2930000000001</v>
      </c>
      <c r="P102" s="131">
        <f t="shared" si="13"/>
        <v>26885.675000000007</v>
      </c>
    </row>
    <row r="103" spans="1:16">
      <c r="A103" s="57"/>
      <c r="B103" s="57" t="s">
        <v>277</v>
      </c>
      <c r="C103" s="24" t="s">
        <v>16</v>
      </c>
      <c r="D103" s="113">
        <v>1584.1</v>
      </c>
      <c r="E103" s="113">
        <v>1367.3</v>
      </c>
      <c r="F103" s="113">
        <v>1397.1</v>
      </c>
      <c r="G103" s="113">
        <v>1488.2</v>
      </c>
      <c r="H103" s="113">
        <v>1201.2</v>
      </c>
      <c r="I103" s="113">
        <v>926.2</v>
      </c>
      <c r="J103" s="122">
        <v>879.23500000000001</v>
      </c>
      <c r="K103" s="122">
        <v>961.49</v>
      </c>
      <c r="L103" s="122">
        <v>1184.431</v>
      </c>
      <c r="M103" s="122">
        <v>1345.3789999999999</v>
      </c>
      <c r="N103" s="122">
        <v>1152.434</v>
      </c>
      <c r="O103" s="122">
        <v>1310.2919999999999</v>
      </c>
      <c r="P103" s="131">
        <f t="shared" si="13"/>
        <v>14797.360999999997</v>
      </c>
    </row>
    <row r="104" spans="1:16">
      <c r="A104" s="57"/>
      <c r="B104" s="57"/>
      <c r="C104" s="9" t="s">
        <v>11</v>
      </c>
      <c r="D104" s="117">
        <f>D102+D103</f>
        <v>4690.2</v>
      </c>
      <c r="E104" s="117">
        <f t="shared" ref="E104:O104" si="27">E102+E103</f>
        <v>4189.7</v>
      </c>
      <c r="F104" s="117">
        <f t="shared" si="27"/>
        <v>4140.2999999999993</v>
      </c>
      <c r="G104" s="117">
        <f t="shared" si="27"/>
        <v>3637.3999999999996</v>
      </c>
      <c r="H104" s="117">
        <f t="shared" si="27"/>
        <v>2930.5</v>
      </c>
      <c r="I104" s="117">
        <f t="shared" si="27"/>
        <v>2234.4</v>
      </c>
      <c r="J104" s="130">
        <f t="shared" si="27"/>
        <v>1895.471</v>
      </c>
      <c r="K104" s="130">
        <f t="shared" si="27"/>
        <v>2538.9899999999998</v>
      </c>
      <c r="L104" s="130">
        <f t="shared" si="27"/>
        <v>3198.8630000000003</v>
      </c>
      <c r="M104" s="130">
        <f t="shared" si="27"/>
        <v>3662.759</v>
      </c>
      <c r="N104" s="130">
        <f t="shared" si="27"/>
        <v>4290.8680000000004</v>
      </c>
      <c r="O104" s="130">
        <f t="shared" si="27"/>
        <v>4273.585</v>
      </c>
      <c r="P104" s="79">
        <f t="shared" si="13"/>
        <v>41683.036000000007</v>
      </c>
    </row>
    <row r="105" spans="1:16">
      <c r="A105" s="57" t="s">
        <v>18</v>
      </c>
      <c r="B105" s="57" t="s">
        <v>278</v>
      </c>
      <c r="C105" s="8" t="s">
        <v>12</v>
      </c>
      <c r="D105" s="113">
        <v>1235.5</v>
      </c>
      <c r="E105" s="113">
        <v>1100.7</v>
      </c>
      <c r="F105" s="113">
        <v>1208.9000000000001</v>
      </c>
      <c r="G105" s="113">
        <v>804.7</v>
      </c>
      <c r="H105" s="113">
        <v>512</v>
      </c>
      <c r="I105" s="113">
        <v>361</v>
      </c>
      <c r="J105" s="122">
        <v>178.928</v>
      </c>
      <c r="K105" s="122">
        <v>402.43599999999998</v>
      </c>
      <c r="L105" s="122">
        <v>622.13499999999999</v>
      </c>
      <c r="M105" s="122">
        <v>882.48400000000004</v>
      </c>
      <c r="N105" s="122">
        <v>1284.0050000000001</v>
      </c>
      <c r="O105" s="122">
        <v>1100.646</v>
      </c>
      <c r="P105" s="131">
        <f t="shared" si="13"/>
        <v>9693.4340000000011</v>
      </c>
    </row>
    <row r="106" spans="1:16">
      <c r="A106" s="57"/>
      <c r="B106" s="57"/>
      <c r="C106" s="8" t="s">
        <v>16</v>
      </c>
      <c r="D106" s="113">
        <v>562.4</v>
      </c>
      <c r="E106" s="113">
        <v>749.5</v>
      </c>
      <c r="F106" s="113">
        <v>855.2</v>
      </c>
      <c r="G106" s="113">
        <v>624.70000000000005</v>
      </c>
      <c r="H106" s="113">
        <v>422.5</v>
      </c>
      <c r="I106" s="113">
        <v>337.5</v>
      </c>
      <c r="J106" s="122">
        <v>240.07900000000001</v>
      </c>
      <c r="K106" s="122">
        <v>289.85300000000001</v>
      </c>
      <c r="L106" s="122">
        <v>411.209</v>
      </c>
      <c r="M106" s="122">
        <v>637.62099999999998</v>
      </c>
      <c r="N106" s="122">
        <v>827.01700000000005</v>
      </c>
      <c r="O106" s="122">
        <v>876.97</v>
      </c>
      <c r="P106" s="131">
        <f t="shared" si="13"/>
        <v>6834.5490000000009</v>
      </c>
    </row>
    <row r="107" spans="1:16">
      <c r="A107" s="57"/>
      <c r="B107" s="57"/>
      <c r="C107" s="9" t="s">
        <v>11</v>
      </c>
      <c r="D107" s="117">
        <f>D105+D106</f>
        <v>1797.9</v>
      </c>
      <c r="E107" s="117">
        <f t="shared" ref="E107:O107" si="28">E105+E106</f>
        <v>1850.2</v>
      </c>
      <c r="F107" s="117">
        <f t="shared" si="28"/>
        <v>2064.1000000000004</v>
      </c>
      <c r="G107" s="117">
        <f t="shared" si="28"/>
        <v>1429.4</v>
      </c>
      <c r="H107" s="117">
        <f t="shared" si="28"/>
        <v>934.5</v>
      </c>
      <c r="I107" s="117">
        <f t="shared" si="28"/>
        <v>698.5</v>
      </c>
      <c r="J107" s="130">
        <f t="shared" si="28"/>
        <v>419.00700000000001</v>
      </c>
      <c r="K107" s="130">
        <f t="shared" si="28"/>
        <v>692.28899999999999</v>
      </c>
      <c r="L107" s="130">
        <f t="shared" si="28"/>
        <v>1033.3440000000001</v>
      </c>
      <c r="M107" s="130">
        <f t="shared" si="28"/>
        <v>1520.105</v>
      </c>
      <c r="N107" s="130">
        <f t="shared" si="28"/>
        <v>2111.0219999999999</v>
      </c>
      <c r="O107" s="130">
        <f t="shared" si="28"/>
        <v>1977.616</v>
      </c>
      <c r="P107" s="79">
        <f t="shared" si="13"/>
        <v>16527.983</v>
      </c>
    </row>
    <row r="108" spans="1:16">
      <c r="A108" s="57"/>
      <c r="B108" s="88"/>
      <c r="C108" s="58"/>
      <c r="D108" s="102"/>
      <c r="E108" s="102"/>
      <c r="F108" s="102"/>
      <c r="G108" s="102"/>
      <c r="H108" s="102"/>
      <c r="I108" s="102"/>
      <c r="J108" s="124"/>
      <c r="K108" s="124"/>
      <c r="L108" s="124"/>
      <c r="M108" s="124"/>
      <c r="N108" s="124"/>
      <c r="O108" s="124"/>
      <c r="P108" s="79"/>
    </row>
    <row r="109" spans="1:16">
      <c r="A109" s="57" t="s">
        <v>76</v>
      </c>
      <c r="B109" s="88" t="s">
        <v>119</v>
      </c>
      <c r="C109" s="8" t="s">
        <v>12</v>
      </c>
      <c r="D109" s="113">
        <v>4617.2</v>
      </c>
      <c r="E109" s="113">
        <v>4604</v>
      </c>
      <c r="F109" s="113">
        <v>4273</v>
      </c>
      <c r="G109" s="113">
        <v>3360</v>
      </c>
      <c r="H109" s="113">
        <v>3158</v>
      </c>
      <c r="I109" s="113">
        <v>2375</v>
      </c>
      <c r="J109" s="136">
        <v>673</v>
      </c>
      <c r="K109" s="122">
        <v>2751</v>
      </c>
      <c r="L109" s="122">
        <v>3530</v>
      </c>
      <c r="M109" s="122">
        <v>4190.049</v>
      </c>
      <c r="N109" s="122">
        <v>6049</v>
      </c>
      <c r="O109" s="122">
        <v>5208</v>
      </c>
      <c r="P109" s="131">
        <f t="shared" si="13"/>
        <v>44788.249000000003</v>
      </c>
    </row>
    <row r="110" spans="1:16">
      <c r="A110" s="57"/>
      <c r="B110" s="57" t="s">
        <v>298</v>
      </c>
      <c r="C110" s="8" t="s">
        <v>16</v>
      </c>
      <c r="D110" s="114">
        <v>1978.8</v>
      </c>
      <c r="E110" s="114">
        <v>1234</v>
      </c>
      <c r="F110" s="114">
        <v>1383</v>
      </c>
      <c r="G110" s="114">
        <v>1410</v>
      </c>
      <c r="H110" s="114">
        <v>1231</v>
      </c>
      <c r="I110" s="114">
        <v>1016</v>
      </c>
      <c r="J110" s="138">
        <v>759</v>
      </c>
      <c r="K110" s="128">
        <v>1183</v>
      </c>
      <c r="L110" s="128">
        <v>1399</v>
      </c>
      <c r="M110" s="128">
        <v>1660.048</v>
      </c>
      <c r="N110" s="128">
        <v>1193</v>
      </c>
      <c r="O110" s="128">
        <v>1503</v>
      </c>
      <c r="P110" s="131">
        <f t="shared" si="13"/>
        <v>15949.848</v>
      </c>
    </row>
    <row r="111" spans="1:16">
      <c r="A111" s="57"/>
      <c r="B111" s="57"/>
      <c r="C111" s="9" t="s">
        <v>11</v>
      </c>
      <c r="D111" s="115">
        <f>D109+D110</f>
        <v>6596</v>
      </c>
      <c r="E111" s="115">
        <f t="shared" ref="E111:F111" si="29">E109+E110</f>
        <v>5838</v>
      </c>
      <c r="F111" s="115">
        <f t="shared" si="29"/>
        <v>5656</v>
      </c>
      <c r="G111" s="115">
        <f>G109+G110</f>
        <v>4770</v>
      </c>
      <c r="H111" s="115">
        <f t="shared" ref="H111:O111" si="30">H109+H110</f>
        <v>4389</v>
      </c>
      <c r="I111" s="115">
        <f t="shared" si="30"/>
        <v>3391</v>
      </c>
      <c r="J111" s="137">
        <f t="shared" si="30"/>
        <v>1432</v>
      </c>
      <c r="K111" s="123">
        <f t="shared" si="30"/>
        <v>3934</v>
      </c>
      <c r="L111" s="123">
        <f t="shared" si="30"/>
        <v>4929</v>
      </c>
      <c r="M111" s="123">
        <f t="shared" si="30"/>
        <v>5850.0969999999998</v>
      </c>
      <c r="N111" s="123">
        <f t="shared" si="30"/>
        <v>7242</v>
      </c>
      <c r="O111" s="123">
        <f t="shared" si="30"/>
        <v>6711</v>
      </c>
      <c r="P111" s="79">
        <f t="shared" si="13"/>
        <v>60738.097000000002</v>
      </c>
    </row>
    <row r="112" spans="1:16">
      <c r="A112" s="57"/>
      <c r="B112" s="57"/>
      <c r="C112" s="58"/>
      <c r="D112" s="102"/>
      <c r="E112" s="102"/>
      <c r="F112" s="102"/>
      <c r="G112" s="102"/>
      <c r="H112" s="102"/>
      <c r="I112" s="102"/>
      <c r="J112" s="124"/>
      <c r="K112" s="124"/>
      <c r="L112" s="124"/>
      <c r="M112" s="124"/>
      <c r="N112" s="124"/>
      <c r="O112" s="124"/>
      <c r="P112" s="131"/>
    </row>
    <row r="113" spans="1:16">
      <c r="A113" s="57" t="s">
        <v>78</v>
      </c>
      <c r="B113" s="88" t="s">
        <v>127</v>
      </c>
      <c r="C113" s="8" t="s">
        <v>12</v>
      </c>
      <c r="D113" s="114">
        <v>4707</v>
      </c>
      <c r="E113" s="114">
        <v>3754</v>
      </c>
      <c r="F113" s="114">
        <v>3287</v>
      </c>
      <c r="G113" s="114">
        <v>2489</v>
      </c>
      <c r="H113" s="114">
        <v>2197</v>
      </c>
      <c r="I113" s="114">
        <v>1808</v>
      </c>
      <c r="J113" s="128">
        <v>607</v>
      </c>
      <c r="K113" s="128">
        <v>1825</v>
      </c>
      <c r="L113" s="128">
        <v>2540</v>
      </c>
      <c r="M113" s="128">
        <v>3331.39</v>
      </c>
      <c r="N113" s="128">
        <v>4892</v>
      </c>
      <c r="O113" s="128">
        <v>4425</v>
      </c>
      <c r="P113" s="131">
        <f>SUM(D113:O113)</f>
        <v>35862.39</v>
      </c>
    </row>
    <row r="114" spans="1:16">
      <c r="A114" s="57"/>
      <c r="B114" s="57" t="s">
        <v>313</v>
      </c>
      <c r="C114" s="8" t="s">
        <v>16</v>
      </c>
      <c r="D114" s="114">
        <v>1361</v>
      </c>
      <c r="E114" s="114">
        <v>1068</v>
      </c>
      <c r="F114" s="114">
        <v>1098</v>
      </c>
      <c r="G114" s="114">
        <v>1347</v>
      </c>
      <c r="H114" s="114">
        <v>1153</v>
      </c>
      <c r="I114" s="114">
        <v>880</v>
      </c>
      <c r="J114" s="128">
        <v>401</v>
      </c>
      <c r="K114" s="128">
        <v>842</v>
      </c>
      <c r="L114" s="128">
        <v>1328</v>
      </c>
      <c r="M114" s="128">
        <v>1502.3889999999999</v>
      </c>
      <c r="N114" s="128">
        <v>1186</v>
      </c>
      <c r="O114" s="128">
        <v>1190</v>
      </c>
      <c r="P114" s="131">
        <f>SUM(D114:O114)</f>
        <v>13356.388999999999</v>
      </c>
    </row>
    <row r="115" spans="1:16">
      <c r="A115" s="57"/>
      <c r="B115" s="57"/>
      <c r="C115" s="9" t="s">
        <v>11</v>
      </c>
      <c r="D115" s="115">
        <f>D113+D114</f>
        <v>6068</v>
      </c>
      <c r="E115" s="115">
        <f t="shared" ref="E115:F115" si="31">E113+E114</f>
        <v>4822</v>
      </c>
      <c r="F115" s="115">
        <f t="shared" si="31"/>
        <v>4385</v>
      </c>
      <c r="G115" s="115">
        <f>G113+G114</f>
        <v>3836</v>
      </c>
      <c r="H115" s="115">
        <f t="shared" ref="H115:O115" si="32">H113+H114</f>
        <v>3350</v>
      </c>
      <c r="I115" s="115">
        <f t="shared" si="32"/>
        <v>2688</v>
      </c>
      <c r="J115" s="123">
        <f t="shared" si="32"/>
        <v>1008</v>
      </c>
      <c r="K115" s="123">
        <f t="shared" si="32"/>
        <v>2667</v>
      </c>
      <c r="L115" s="123">
        <f t="shared" si="32"/>
        <v>3868</v>
      </c>
      <c r="M115" s="123">
        <f t="shared" si="32"/>
        <v>4833.7789999999995</v>
      </c>
      <c r="N115" s="123">
        <f t="shared" si="32"/>
        <v>6078</v>
      </c>
      <c r="O115" s="123">
        <f t="shared" si="32"/>
        <v>5615</v>
      </c>
      <c r="P115" s="79">
        <f>SUM(P113:P114)</f>
        <v>49218.778999999995</v>
      </c>
    </row>
    <row r="116" spans="1:16">
      <c r="A116" s="57"/>
      <c r="B116" s="57"/>
      <c r="C116" s="58"/>
      <c r="D116" s="102"/>
      <c r="E116" s="102"/>
      <c r="F116" s="102"/>
      <c r="G116" s="102"/>
      <c r="H116" s="102"/>
      <c r="I116" s="102"/>
      <c r="J116" s="124"/>
      <c r="K116" s="124"/>
      <c r="L116" s="124"/>
      <c r="M116" s="124"/>
      <c r="N116" s="124"/>
      <c r="O116" s="124"/>
      <c r="P116" s="131"/>
    </row>
    <row r="117" spans="1:16">
      <c r="A117" s="57" t="s">
        <v>79</v>
      </c>
      <c r="B117" s="88" t="s">
        <v>126</v>
      </c>
      <c r="C117" s="8" t="s">
        <v>12</v>
      </c>
      <c r="D117" s="114">
        <v>2262.5</v>
      </c>
      <c r="E117" s="114">
        <v>1909.5</v>
      </c>
      <c r="F117" s="114">
        <v>1715.2</v>
      </c>
      <c r="G117" s="114">
        <v>1355.2</v>
      </c>
      <c r="H117" s="114">
        <v>1268.7</v>
      </c>
      <c r="I117" s="114">
        <v>927.6</v>
      </c>
      <c r="J117" s="128">
        <v>194.87558999999999</v>
      </c>
      <c r="K117" s="128">
        <v>1067.8430000000001</v>
      </c>
      <c r="L117" s="128">
        <v>1545.931</v>
      </c>
      <c r="M117" s="128">
        <v>1921.8820000000001</v>
      </c>
      <c r="N117" s="128">
        <v>2560.97478</v>
      </c>
      <c r="O117" s="128">
        <v>2343.83088</v>
      </c>
      <c r="P117" s="131">
        <f>SUM(D117:O117)</f>
        <v>19074.037250000001</v>
      </c>
    </row>
    <row r="118" spans="1:16">
      <c r="A118" s="57"/>
      <c r="B118" s="57" t="s">
        <v>299</v>
      </c>
      <c r="C118" s="8" t="s">
        <v>16</v>
      </c>
      <c r="D118" s="114">
        <v>797.2</v>
      </c>
      <c r="E118" s="114">
        <v>818.3</v>
      </c>
      <c r="F118" s="114">
        <v>700.6</v>
      </c>
      <c r="G118" s="114">
        <v>698.1</v>
      </c>
      <c r="H118" s="114">
        <v>624.9</v>
      </c>
      <c r="I118" s="114">
        <v>521.70000000000005</v>
      </c>
      <c r="J118" s="128">
        <v>187.23340999999999</v>
      </c>
      <c r="K118" s="128">
        <v>502.51400000000001</v>
      </c>
      <c r="L118" s="128">
        <v>727.49699999999996</v>
      </c>
      <c r="M118" s="128">
        <v>904.41499999999996</v>
      </c>
      <c r="N118" s="128">
        <v>722.32622000000003</v>
      </c>
      <c r="O118" s="128">
        <v>740.15711999999996</v>
      </c>
      <c r="P118" s="131">
        <f>SUM(D118:O118)</f>
        <v>7944.9427500000002</v>
      </c>
    </row>
    <row r="119" spans="1:16">
      <c r="A119" s="57"/>
      <c r="B119" s="57"/>
      <c r="C119" s="9" t="s">
        <v>11</v>
      </c>
      <c r="D119" s="115">
        <f>D117+D118</f>
        <v>3059.7</v>
      </c>
      <c r="E119" s="115">
        <f t="shared" ref="E119:O119" si="33">E117+E118</f>
        <v>2727.8</v>
      </c>
      <c r="F119" s="115">
        <f t="shared" si="33"/>
        <v>2415.8000000000002</v>
      </c>
      <c r="G119" s="115">
        <f t="shared" si="33"/>
        <v>2053.3000000000002</v>
      </c>
      <c r="H119" s="115">
        <f t="shared" si="33"/>
        <v>1893.6</v>
      </c>
      <c r="I119" s="115">
        <f t="shared" si="33"/>
        <v>1449.3000000000002</v>
      </c>
      <c r="J119" s="123">
        <f t="shared" si="33"/>
        <v>382.10899999999998</v>
      </c>
      <c r="K119" s="123">
        <f t="shared" si="33"/>
        <v>1570.357</v>
      </c>
      <c r="L119" s="123">
        <f t="shared" si="33"/>
        <v>2273.4279999999999</v>
      </c>
      <c r="M119" s="123">
        <f t="shared" si="33"/>
        <v>2826.297</v>
      </c>
      <c r="N119" s="123">
        <f t="shared" si="33"/>
        <v>3283.3009999999999</v>
      </c>
      <c r="O119" s="123">
        <f t="shared" si="33"/>
        <v>3083.9879999999998</v>
      </c>
      <c r="P119" s="79">
        <f>SUM(P117:P118)</f>
        <v>27018.980000000003</v>
      </c>
    </row>
    <row r="120" spans="1:16">
      <c r="A120" s="57"/>
      <c r="B120" s="57"/>
      <c r="C120" s="58"/>
      <c r="D120" s="102"/>
      <c r="E120" s="102"/>
      <c r="F120" s="102"/>
      <c r="G120" s="102"/>
      <c r="H120" s="102"/>
      <c r="I120" s="102"/>
      <c r="J120" s="124"/>
      <c r="K120" s="124"/>
      <c r="L120" s="124"/>
      <c r="M120" s="124"/>
      <c r="N120" s="124"/>
      <c r="O120" s="124"/>
      <c r="P120" s="131"/>
    </row>
    <row r="121" spans="1:16">
      <c r="A121" s="57" t="s">
        <v>80</v>
      </c>
      <c r="B121" s="88" t="s">
        <v>125</v>
      </c>
      <c r="C121" s="8" t="s">
        <v>12</v>
      </c>
      <c r="D121" s="114">
        <v>1671</v>
      </c>
      <c r="E121" s="114">
        <v>1478</v>
      </c>
      <c r="F121" s="114">
        <v>1363</v>
      </c>
      <c r="G121" s="114">
        <v>1071</v>
      </c>
      <c r="H121" s="114">
        <v>770</v>
      </c>
      <c r="I121" s="114">
        <v>674</v>
      </c>
      <c r="J121" s="128">
        <v>232</v>
      </c>
      <c r="K121" s="128">
        <v>548</v>
      </c>
      <c r="L121" s="128">
        <v>924</v>
      </c>
      <c r="M121" s="128">
        <v>1112</v>
      </c>
      <c r="N121" s="128">
        <v>1560</v>
      </c>
      <c r="O121" s="128">
        <v>1461</v>
      </c>
      <c r="P121" s="131">
        <f>SUM(D121:O121)</f>
        <v>12864</v>
      </c>
    </row>
    <row r="122" spans="1:16">
      <c r="A122" s="57"/>
      <c r="B122" s="57" t="s">
        <v>300</v>
      </c>
      <c r="C122" s="8" t="s">
        <v>16</v>
      </c>
      <c r="D122" s="114">
        <v>577</v>
      </c>
      <c r="E122" s="114">
        <v>398</v>
      </c>
      <c r="F122" s="114">
        <v>436</v>
      </c>
      <c r="G122" s="114">
        <v>492</v>
      </c>
      <c r="H122" s="114">
        <v>304</v>
      </c>
      <c r="I122" s="114">
        <v>261</v>
      </c>
      <c r="J122" s="128">
        <v>236</v>
      </c>
      <c r="K122" s="128">
        <v>237</v>
      </c>
      <c r="L122" s="128">
        <v>352</v>
      </c>
      <c r="M122" s="128">
        <v>461</v>
      </c>
      <c r="N122" s="128">
        <v>422</v>
      </c>
      <c r="O122" s="128">
        <v>407</v>
      </c>
      <c r="P122" s="131">
        <f>SUM(D122:O122)</f>
        <v>4583</v>
      </c>
    </row>
    <row r="123" spans="1:16">
      <c r="A123" s="57"/>
      <c r="B123" s="57"/>
      <c r="C123" s="9" t="s">
        <v>11</v>
      </c>
      <c r="D123" s="115">
        <f>D121+D122</f>
        <v>2248</v>
      </c>
      <c r="E123" s="115">
        <f t="shared" ref="E123:O123" si="34">E121+E122</f>
        <v>1876</v>
      </c>
      <c r="F123" s="115">
        <f t="shared" si="34"/>
        <v>1799</v>
      </c>
      <c r="G123" s="115">
        <f t="shared" si="34"/>
        <v>1563</v>
      </c>
      <c r="H123" s="115">
        <f t="shared" si="34"/>
        <v>1074</v>
      </c>
      <c r="I123" s="115">
        <f t="shared" si="34"/>
        <v>935</v>
      </c>
      <c r="J123" s="123">
        <f t="shared" si="34"/>
        <v>468</v>
      </c>
      <c r="K123" s="123">
        <f t="shared" si="34"/>
        <v>785</v>
      </c>
      <c r="L123" s="123">
        <f t="shared" si="34"/>
        <v>1276</v>
      </c>
      <c r="M123" s="123">
        <f t="shared" si="34"/>
        <v>1573</v>
      </c>
      <c r="N123" s="123">
        <f t="shared" si="34"/>
        <v>1982</v>
      </c>
      <c r="O123" s="123">
        <f t="shared" si="34"/>
        <v>1868</v>
      </c>
      <c r="P123" s="79">
        <f>SUM(P121:P122)</f>
        <v>17447</v>
      </c>
    </row>
    <row r="124" spans="1:16">
      <c r="A124" s="57"/>
      <c r="B124" s="57"/>
      <c r="C124" s="58"/>
      <c r="D124" s="102"/>
      <c r="E124" s="102"/>
      <c r="F124" s="102"/>
      <c r="G124" s="102"/>
      <c r="H124" s="102"/>
      <c r="I124" s="102"/>
      <c r="J124" s="124"/>
      <c r="K124" s="124"/>
      <c r="L124" s="124"/>
      <c r="M124" s="124"/>
      <c r="N124" s="124"/>
      <c r="O124" s="124"/>
      <c r="P124" s="131"/>
    </row>
    <row r="125" spans="1:16">
      <c r="A125" s="57" t="s">
        <v>81</v>
      </c>
      <c r="B125" s="88" t="s">
        <v>124</v>
      </c>
      <c r="C125" s="8" t="s">
        <v>12</v>
      </c>
      <c r="D125" s="114">
        <v>4122</v>
      </c>
      <c r="E125" s="114">
        <v>3577</v>
      </c>
      <c r="F125" s="114">
        <v>3178</v>
      </c>
      <c r="G125" s="114">
        <v>2595</v>
      </c>
      <c r="H125" s="114">
        <v>2460</v>
      </c>
      <c r="I125" s="114">
        <v>1920</v>
      </c>
      <c r="J125" s="128">
        <v>697</v>
      </c>
      <c r="K125" s="128">
        <v>2062</v>
      </c>
      <c r="L125" s="128">
        <v>2747</v>
      </c>
      <c r="M125" s="128">
        <v>3200.241</v>
      </c>
      <c r="N125" s="128">
        <v>4516</v>
      </c>
      <c r="O125" s="128">
        <v>4351</v>
      </c>
      <c r="P125" s="131">
        <f>SUM(D125:O125)</f>
        <v>35425.241000000002</v>
      </c>
    </row>
    <row r="126" spans="1:16">
      <c r="A126" s="57"/>
      <c r="B126" s="57" t="s">
        <v>314</v>
      </c>
      <c r="C126" s="8" t="s">
        <v>16</v>
      </c>
      <c r="D126" s="114">
        <v>1372</v>
      </c>
      <c r="E126" s="114">
        <v>1265</v>
      </c>
      <c r="F126" s="114">
        <v>1451</v>
      </c>
      <c r="G126" s="114">
        <v>1668</v>
      </c>
      <c r="H126" s="114">
        <v>1594</v>
      </c>
      <c r="I126" s="114">
        <v>1385</v>
      </c>
      <c r="J126" s="128">
        <v>822</v>
      </c>
      <c r="K126" s="128">
        <v>1422</v>
      </c>
      <c r="L126" s="128">
        <v>1675</v>
      </c>
      <c r="M126" s="128">
        <v>1941.241</v>
      </c>
      <c r="N126" s="128">
        <v>1478</v>
      </c>
      <c r="O126" s="128">
        <v>1504</v>
      </c>
      <c r="P126" s="131">
        <f>SUM(D126:O126)</f>
        <v>17577.241000000002</v>
      </c>
    </row>
    <row r="127" spans="1:16">
      <c r="A127" s="57"/>
      <c r="B127" s="57"/>
      <c r="C127" s="9" t="s">
        <v>11</v>
      </c>
      <c r="D127" s="115">
        <f>D125+D126</f>
        <v>5494</v>
      </c>
      <c r="E127" s="115">
        <f t="shared" ref="E127:O127" si="35">E125+E126</f>
        <v>4842</v>
      </c>
      <c r="F127" s="115">
        <f t="shared" si="35"/>
        <v>4629</v>
      </c>
      <c r="G127" s="115">
        <f t="shared" si="35"/>
        <v>4263</v>
      </c>
      <c r="H127" s="115">
        <f t="shared" si="35"/>
        <v>4054</v>
      </c>
      <c r="I127" s="115">
        <f t="shared" si="35"/>
        <v>3305</v>
      </c>
      <c r="J127" s="123">
        <f t="shared" si="35"/>
        <v>1519</v>
      </c>
      <c r="K127" s="123">
        <f t="shared" si="35"/>
        <v>3484</v>
      </c>
      <c r="L127" s="123">
        <f t="shared" si="35"/>
        <v>4422</v>
      </c>
      <c r="M127" s="123">
        <f t="shared" si="35"/>
        <v>5141.482</v>
      </c>
      <c r="N127" s="123">
        <f t="shared" si="35"/>
        <v>5994</v>
      </c>
      <c r="O127" s="123">
        <f t="shared" si="35"/>
        <v>5855</v>
      </c>
      <c r="P127" s="79">
        <f>SUM(P125:P126)</f>
        <v>53002.482000000004</v>
      </c>
    </row>
    <row r="128" spans="1:16">
      <c r="A128" s="57"/>
      <c r="B128" s="57"/>
      <c r="C128" s="58"/>
      <c r="D128" s="102"/>
      <c r="E128" s="102"/>
      <c r="F128" s="102"/>
      <c r="G128" s="102"/>
      <c r="H128" s="102"/>
      <c r="I128" s="102"/>
      <c r="J128" s="124"/>
      <c r="K128" s="124"/>
      <c r="L128" s="124"/>
      <c r="M128" s="124"/>
      <c r="N128" s="124"/>
      <c r="O128" s="124"/>
      <c r="P128" s="131"/>
    </row>
    <row r="129" spans="1:18">
      <c r="A129" s="57" t="s">
        <v>82</v>
      </c>
      <c r="B129" s="88" t="s">
        <v>123</v>
      </c>
      <c r="C129" s="8" t="s">
        <v>12</v>
      </c>
      <c r="D129" s="114">
        <v>3663.5</v>
      </c>
      <c r="E129" s="114">
        <v>3254.2</v>
      </c>
      <c r="F129" s="114">
        <v>2916.2</v>
      </c>
      <c r="G129" s="114">
        <v>2376.4</v>
      </c>
      <c r="H129" s="114">
        <v>2150.3000000000002</v>
      </c>
      <c r="I129" s="114">
        <v>1309.3</v>
      </c>
      <c r="J129" s="128">
        <v>303.25099999999998</v>
      </c>
      <c r="K129" s="128">
        <v>1753.4290000000001</v>
      </c>
      <c r="L129" s="128">
        <v>2231.259</v>
      </c>
      <c r="M129" s="138">
        <v>2719.0479999999998</v>
      </c>
      <c r="N129" s="128">
        <v>3494.183</v>
      </c>
      <c r="O129" s="128">
        <v>3065.444</v>
      </c>
      <c r="P129" s="131">
        <f>SUM(D129:O129)</f>
        <v>29236.513999999999</v>
      </c>
    </row>
    <row r="130" spans="1:18">
      <c r="A130" s="57"/>
      <c r="B130" s="57" t="s">
        <v>301</v>
      </c>
      <c r="C130" s="8" t="s">
        <v>16</v>
      </c>
      <c r="D130" s="114">
        <v>1013.3</v>
      </c>
      <c r="E130" s="114">
        <v>916.1</v>
      </c>
      <c r="F130" s="114">
        <v>957.1</v>
      </c>
      <c r="G130" s="114">
        <v>1162.3</v>
      </c>
      <c r="H130" s="114">
        <v>1067.3</v>
      </c>
      <c r="I130" s="114">
        <v>747.3</v>
      </c>
      <c r="J130" s="128">
        <v>233.251</v>
      </c>
      <c r="K130" s="128">
        <v>825.428</v>
      </c>
      <c r="L130" s="128">
        <v>1063.259</v>
      </c>
      <c r="M130" s="138">
        <v>1279.5519999999999</v>
      </c>
      <c r="N130" s="128">
        <v>990.18200000000002</v>
      </c>
      <c r="O130" s="128">
        <v>930.44299999999998</v>
      </c>
      <c r="P130" s="131">
        <f>SUM(D130:O130)</f>
        <v>11185.515000000001</v>
      </c>
    </row>
    <row r="131" spans="1:18">
      <c r="A131" s="57"/>
      <c r="B131" s="57"/>
      <c r="C131" s="9" t="s">
        <v>11</v>
      </c>
      <c r="D131" s="115">
        <f>D129+D130</f>
        <v>4676.8</v>
      </c>
      <c r="E131" s="115">
        <f t="shared" ref="E131:O131" si="36">E129+E130</f>
        <v>4170.3</v>
      </c>
      <c r="F131" s="115">
        <f t="shared" si="36"/>
        <v>3873.2999999999997</v>
      </c>
      <c r="G131" s="115">
        <f t="shared" si="36"/>
        <v>3538.7</v>
      </c>
      <c r="H131" s="115">
        <f t="shared" si="36"/>
        <v>3217.6000000000004</v>
      </c>
      <c r="I131" s="115">
        <f t="shared" si="36"/>
        <v>2056.6</v>
      </c>
      <c r="J131" s="123">
        <f t="shared" si="36"/>
        <v>536.50199999999995</v>
      </c>
      <c r="K131" s="123">
        <f t="shared" si="36"/>
        <v>2578.857</v>
      </c>
      <c r="L131" s="123">
        <f t="shared" si="36"/>
        <v>3294.518</v>
      </c>
      <c r="M131" s="137">
        <f t="shared" si="36"/>
        <v>3998.5999999999995</v>
      </c>
      <c r="N131" s="123">
        <f t="shared" si="36"/>
        <v>4484.3649999999998</v>
      </c>
      <c r="O131" s="123">
        <f t="shared" si="36"/>
        <v>3995.8869999999997</v>
      </c>
      <c r="P131" s="79">
        <f>SUM(P129:P130)</f>
        <v>40422.029000000002</v>
      </c>
    </row>
    <row r="132" spans="1:18">
      <c r="A132" s="57"/>
      <c r="B132" s="88"/>
      <c r="C132" s="58"/>
      <c r="D132" s="102"/>
      <c r="E132" s="102"/>
      <c r="F132" s="102"/>
      <c r="G132" s="102"/>
      <c r="H132" s="102"/>
      <c r="I132" s="102"/>
      <c r="J132" s="124"/>
      <c r="K132" s="124"/>
      <c r="L132" s="124"/>
      <c r="M132" s="124"/>
      <c r="N132" s="124"/>
      <c r="O132" s="124"/>
      <c r="P132" s="131"/>
    </row>
    <row r="133" spans="1:18">
      <c r="A133" s="57" t="s">
        <v>84</v>
      </c>
      <c r="B133" s="88" t="s">
        <v>121</v>
      </c>
      <c r="C133" s="8" t="s">
        <v>12</v>
      </c>
      <c r="D133" s="114">
        <v>774.2</v>
      </c>
      <c r="E133" s="114">
        <v>456.2</v>
      </c>
      <c r="F133" s="114">
        <v>416.5</v>
      </c>
      <c r="G133" s="114">
        <v>362.4</v>
      </c>
      <c r="H133" s="114">
        <v>316.39999999999998</v>
      </c>
      <c r="I133" s="114">
        <v>326.39999999999998</v>
      </c>
      <c r="J133" s="128">
        <v>292</v>
      </c>
      <c r="K133" s="128">
        <v>253.02799999999999</v>
      </c>
      <c r="L133" s="128">
        <v>325.11</v>
      </c>
      <c r="M133" s="128">
        <v>1901.4690000000001</v>
      </c>
      <c r="N133" s="128">
        <v>4861.3180000000002</v>
      </c>
      <c r="O133" s="128">
        <v>3320.4140000000002</v>
      </c>
      <c r="P133" s="131">
        <f>SUM(D133:O133)</f>
        <v>13605.439000000002</v>
      </c>
    </row>
    <row r="134" spans="1:18">
      <c r="A134" s="57"/>
      <c r="B134" s="88" t="s">
        <v>120</v>
      </c>
      <c r="C134" s="8" t="s">
        <v>16</v>
      </c>
      <c r="D134" s="114">
        <v>992.2</v>
      </c>
      <c r="E134" s="114">
        <v>563.29999999999995</v>
      </c>
      <c r="F134" s="114">
        <v>508.4</v>
      </c>
      <c r="G134" s="114">
        <v>486.4</v>
      </c>
      <c r="H134" s="114">
        <v>413.3</v>
      </c>
      <c r="I134" s="114">
        <v>394.4</v>
      </c>
      <c r="J134" s="128">
        <v>397</v>
      </c>
      <c r="K134" s="128">
        <v>314.02699999999999</v>
      </c>
      <c r="L134" s="128">
        <v>390.1</v>
      </c>
      <c r="M134" s="128">
        <v>2117.4679999999998</v>
      </c>
      <c r="N134" s="128">
        <v>4736.3180000000002</v>
      </c>
      <c r="O134" s="128">
        <v>2573.4140000000002</v>
      </c>
      <c r="P134" s="131">
        <f>SUM(D134:O134)</f>
        <v>13886.327000000001</v>
      </c>
    </row>
    <row r="135" spans="1:18">
      <c r="A135" s="57"/>
      <c r="B135" s="57" t="s">
        <v>302</v>
      </c>
      <c r="C135" s="9" t="s">
        <v>11</v>
      </c>
      <c r="D135" s="115">
        <f>D133+D134</f>
        <v>1766.4</v>
      </c>
      <c r="E135" s="115">
        <f t="shared" ref="E135:O135" si="37">E133+E134</f>
        <v>1019.5</v>
      </c>
      <c r="F135" s="115">
        <f t="shared" si="37"/>
        <v>924.9</v>
      </c>
      <c r="G135" s="115">
        <f t="shared" si="37"/>
        <v>848.8</v>
      </c>
      <c r="H135" s="115">
        <f t="shared" si="37"/>
        <v>729.7</v>
      </c>
      <c r="I135" s="115">
        <f t="shared" si="37"/>
        <v>720.8</v>
      </c>
      <c r="J135" s="123">
        <f t="shared" si="37"/>
        <v>689</v>
      </c>
      <c r="K135" s="123">
        <f t="shared" si="37"/>
        <v>567.05499999999995</v>
      </c>
      <c r="L135" s="123">
        <f t="shared" si="37"/>
        <v>715.21</v>
      </c>
      <c r="M135" s="123">
        <f t="shared" si="37"/>
        <v>4018.9369999999999</v>
      </c>
      <c r="N135" s="123">
        <f t="shared" si="37"/>
        <v>9597.6360000000004</v>
      </c>
      <c r="O135" s="123">
        <f t="shared" si="37"/>
        <v>5893.8280000000004</v>
      </c>
      <c r="P135" s="79">
        <f>SUM(P133:P134)</f>
        <v>27491.766000000003</v>
      </c>
    </row>
    <row r="136" spans="1:18">
      <c r="A136" s="57"/>
      <c r="B136" s="57"/>
      <c r="C136" s="58"/>
      <c r="D136" s="102"/>
      <c r="E136" s="102"/>
      <c r="F136" s="102"/>
      <c r="G136" s="102"/>
      <c r="H136" s="102"/>
      <c r="I136" s="102"/>
      <c r="J136" s="124"/>
      <c r="K136" s="124"/>
      <c r="L136" s="124"/>
      <c r="M136" s="124"/>
      <c r="N136" s="124"/>
      <c r="O136" s="124"/>
      <c r="P136" s="131"/>
    </row>
    <row r="137" spans="1:18">
      <c r="A137" s="57" t="s">
        <v>87</v>
      </c>
      <c r="B137" s="88" t="s">
        <v>122</v>
      </c>
      <c r="C137" s="8" t="s">
        <v>12</v>
      </c>
      <c r="D137" s="114">
        <v>3079.6</v>
      </c>
      <c r="E137" s="114">
        <v>1920.1</v>
      </c>
      <c r="F137" s="114">
        <v>1625.5</v>
      </c>
      <c r="G137" s="114">
        <v>1086.2</v>
      </c>
      <c r="H137" s="114">
        <v>705.2</v>
      </c>
      <c r="I137" s="114">
        <v>1312.7</v>
      </c>
      <c r="J137" s="128">
        <v>360.52199999999999</v>
      </c>
      <c r="K137" s="128">
        <v>1459.27</v>
      </c>
      <c r="L137" s="128">
        <v>2250.0149999999999</v>
      </c>
      <c r="M137" s="128">
        <v>2848.4859999999999</v>
      </c>
      <c r="N137" s="128">
        <v>3747.4090000000001</v>
      </c>
      <c r="O137" s="128">
        <v>3502.0070000000001</v>
      </c>
      <c r="P137" s="131">
        <f>SUM(D137:O137)</f>
        <v>23897.009000000002</v>
      </c>
    </row>
    <row r="138" spans="1:18">
      <c r="A138" s="57"/>
      <c r="B138" s="57" t="s">
        <v>303</v>
      </c>
      <c r="C138" s="8" t="s">
        <v>16</v>
      </c>
      <c r="D138" s="114">
        <v>1168.7</v>
      </c>
      <c r="E138" s="114">
        <v>703.9</v>
      </c>
      <c r="F138" s="114">
        <v>903</v>
      </c>
      <c r="G138" s="114">
        <v>680.9</v>
      </c>
      <c r="H138" s="114">
        <v>498.6</v>
      </c>
      <c r="I138" s="114">
        <v>751.8</v>
      </c>
      <c r="J138" s="128">
        <v>514.11199999999997</v>
      </c>
      <c r="K138" s="128">
        <v>904.65200000000004</v>
      </c>
      <c r="L138" s="128">
        <v>1344.645</v>
      </c>
      <c r="M138" s="128">
        <v>1717.357</v>
      </c>
      <c r="N138" s="128">
        <v>1355.3330000000001</v>
      </c>
      <c r="O138" s="128">
        <v>1447.242</v>
      </c>
      <c r="P138" s="131">
        <f>SUM(D138:O138)</f>
        <v>11990.241</v>
      </c>
    </row>
    <row r="139" spans="1:18">
      <c r="A139" s="57"/>
      <c r="B139" s="57"/>
      <c r="C139" s="9" t="s">
        <v>11</v>
      </c>
      <c r="D139" s="115">
        <f>D137+D138</f>
        <v>4248.3</v>
      </c>
      <c r="E139" s="115">
        <f t="shared" ref="E139:O139" si="38">E137+E138</f>
        <v>2624</v>
      </c>
      <c r="F139" s="115">
        <f t="shared" si="38"/>
        <v>2528.5</v>
      </c>
      <c r="G139" s="115">
        <f t="shared" si="38"/>
        <v>1767.1</v>
      </c>
      <c r="H139" s="115">
        <f t="shared" si="38"/>
        <v>1203.8000000000002</v>
      </c>
      <c r="I139" s="115">
        <f t="shared" si="38"/>
        <v>2064.5</v>
      </c>
      <c r="J139" s="123">
        <f t="shared" si="38"/>
        <v>874.63400000000001</v>
      </c>
      <c r="K139" s="123">
        <f t="shared" si="38"/>
        <v>2363.922</v>
      </c>
      <c r="L139" s="123">
        <f t="shared" si="38"/>
        <v>3594.66</v>
      </c>
      <c r="M139" s="123">
        <f t="shared" si="38"/>
        <v>4565.8429999999998</v>
      </c>
      <c r="N139" s="123">
        <f t="shared" si="38"/>
        <v>5102.7420000000002</v>
      </c>
      <c r="O139" s="123">
        <f t="shared" si="38"/>
        <v>4949.2489999999998</v>
      </c>
      <c r="P139" s="79">
        <f>SUM(P137:P138)</f>
        <v>35887.25</v>
      </c>
    </row>
    <row r="140" spans="1:18" s="5" customFormat="1" ht="15">
      <c r="A140" s="57"/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/>
      <c r="R140"/>
    </row>
    <row r="141" spans="1:18" ht="15">
      <c r="A141" s="18" t="s">
        <v>337</v>
      </c>
      <c r="B141" s="12"/>
      <c r="Q141" s="1"/>
    </row>
    <row r="142" spans="1:18">
      <c r="B142" s="13"/>
      <c r="Q142" s="3"/>
    </row>
    <row r="143" spans="1:18" ht="15">
      <c r="A143" s="18"/>
      <c r="B143" s="1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5" spans="1:17">
      <c r="A145" s="19"/>
      <c r="Q145" s="1"/>
    </row>
    <row r="146" spans="1:17">
      <c r="Q146" s="3"/>
    </row>
    <row r="147" spans="1:17" ht="15">
      <c r="Q147" s="5"/>
    </row>
    <row r="149" spans="1:17">
      <c r="Q149" s="1"/>
    </row>
    <row r="150" spans="1:17">
      <c r="Q150" s="3"/>
    </row>
    <row r="151" spans="1:17" ht="15">
      <c r="Q151" s="5"/>
    </row>
  </sheetData>
  <mergeCells count="1">
    <mergeCell ref="D16:O16"/>
  </mergeCells>
  <printOptions horizontalCentered="1"/>
  <pageMargins left="0.39370078740157483" right="0.39370078740157483" top="1.1811023622047245" bottom="0.39370078740157483" header="0.78740157480314965" footer="0.19685039370078741"/>
  <pageSetup paperSize="8" scale="76" fitToHeight="2" orientation="portrait" r:id="rId1"/>
  <headerFooter>
    <oddHeader>&amp;C&amp;A</oddHeader>
    <oddFooter>Lk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4"/>
  <sheetViews>
    <sheetView zoomScale="90" zoomScaleNormal="9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A4" sqref="A4"/>
    </sheetView>
  </sheetViews>
  <sheetFormatPr defaultRowHeight="14.25"/>
  <cols>
    <col min="1" max="1" width="16.375" style="10" customWidth="1"/>
    <col min="2" max="2" width="19.75" style="10" customWidth="1"/>
    <col min="3" max="3" width="7.5" customWidth="1"/>
    <col min="4" max="11" width="8.625" customWidth="1"/>
    <col min="12" max="12" width="9.625" bestFit="1" customWidth="1"/>
    <col min="13" max="13" width="8.75" bestFit="1" customWidth="1"/>
    <col min="14" max="14" width="9" bestFit="1" customWidth="1"/>
    <col min="15" max="15" width="9.625" bestFit="1" customWidth="1"/>
    <col min="16" max="16" width="9.75" bestFit="1" customWidth="1"/>
    <col min="17" max="17" width="5" customWidth="1"/>
    <col min="18" max="20" width="7.875" bestFit="1" customWidth="1"/>
    <col min="21" max="21" width="5.375" customWidth="1"/>
    <col min="22" max="1024" width="10.75" customWidth="1"/>
  </cols>
  <sheetData>
    <row r="1" spans="1:17" ht="18">
      <c r="A1" s="20" t="s">
        <v>320</v>
      </c>
      <c r="B1"/>
    </row>
    <row r="2" spans="1:17" ht="15.75">
      <c r="A2" s="56" t="s">
        <v>377</v>
      </c>
      <c r="B2"/>
    </row>
    <row r="3" spans="1:17" ht="15.75">
      <c r="A3" s="15"/>
    </row>
    <row r="4" spans="1:17">
      <c r="A4" s="57"/>
      <c r="B4" s="57"/>
      <c r="C4" s="58"/>
      <c r="D4" s="111" t="s">
        <v>90</v>
      </c>
      <c r="E4" s="111" t="s">
        <v>0</v>
      </c>
      <c r="F4" s="111" t="s">
        <v>1</v>
      </c>
      <c r="G4" s="111" t="s">
        <v>2</v>
      </c>
      <c r="H4" s="111" t="s">
        <v>3</v>
      </c>
      <c r="I4" s="111" t="s">
        <v>4</v>
      </c>
      <c r="J4" s="111" t="s">
        <v>5</v>
      </c>
      <c r="K4" s="111" t="s">
        <v>6</v>
      </c>
      <c r="L4" s="111" t="s">
        <v>7</v>
      </c>
      <c r="M4" s="111" t="s">
        <v>8</v>
      </c>
      <c r="N4" s="111" t="s">
        <v>9</v>
      </c>
      <c r="O4" s="111" t="s">
        <v>10</v>
      </c>
      <c r="P4" s="43" t="s">
        <v>128</v>
      </c>
      <c r="Q4" s="58"/>
    </row>
    <row r="5" spans="1:17">
      <c r="A5" s="57"/>
      <c r="B5" s="57"/>
      <c r="C5" s="44" t="s">
        <v>12</v>
      </c>
      <c r="D5" s="59">
        <f>D19+D22+D26+D30+D33+D37+D41+D44+D48+D51+D55+D58+D61+D64+D67+D71+D74+D77+D81+D85+D88+D92+D95+D99+D102+D105+D109+D113+D117+D120+D124+D127+D131+D134+D138+D141+D144+D148+D152+D155+D158+D162</f>
        <v>425795.1</v>
      </c>
      <c r="E5" s="59">
        <f t="shared" ref="E5:O5" si="0">E19+E22+E26+E30+E33+E37+E41+E44+E48+E51+E55+E58+E61+E64+E67+E71+E74+E77+E81+E85+E88+E92+E95+E99+E102+E105+E109+E113+E117+E120+E124+E127+E131+E134+E138+E141+E144+E148+E152+E155+E158+E162</f>
        <v>438557</v>
      </c>
      <c r="F5" s="59">
        <f t="shared" si="0"/>
        <v>428803.10000000003</v>
      </c>
      <c r="G5" s="59">
        <f t="shared" si="0"/>
        <v>382652.19999999995</v>
      </c>
      <c r="H5" s="59">
        <f t="shared" si="0"/>
        <v>346800.2</v>
      </c>
      <c r="I5" s="59">
        <f t="shared" si="0"/>
        <v>196842.69999999998</v>
      </c>
      <c r="J5" s="59">
        <f t="shared" si="0"/>
        <v>103150.856</v>
      </c>
      <c r="K5" s="59">
        <f t="shared" si="0"/>
        <v>157430.08799999999</v>
      </c>
      <c r="L5" s="59">
        <f t="shared" si="0"/>
        <v>385798.17799999996</v>
      </c>
      <c r="M5" s="59">
        <f t="shared" si="0"/>
        <v>398316.78300000005</v>
      </c>
      <c r="N5" s="59">
        <f t="shared" si="0"/>
        <v>519991.15099999995</v>
      </c>
      <c r="O5" s="59">
        <f t="shared" si="0"/>
        <v>423358.09899999993</v>
      </c>
      <c r="P5" s="59">
        <f>SUM(D5:O5)</f>
        <v>4207495.4550000001</v>
      </c>
      <c r="Q5" s="60" t="s">
        <v>13</v>
      </c>
    </row>
    <row r="6" spans="1:17">
      <c r="A6" s="57"/>
      <c r="B6" s="57"/>
      <c r="C6" s="45" t="s">
        <v>16</v>
      </c>
      <c r="D6" s="61">
        <f>D20+D23+D27+D31+D34+D38+D45+D49+D42+D52+D56+D59+D62+D65+D68+D72+D75+D78+D82+D86+D89+D93+D96+D100+D103+D106+D110+D114+D118+D121+D125+D128+D132+D135+D139+D142+D145+D149+D153+D156+D159+D163</f>
        <v>190227.79999999996</v>
      </c>
      <c r="E6" s="61">
        <f t="shared" ref="E6:O6" si="1">E20+E23+E27+E31+E34+E38+E45+E49+E42+E52+E56+E59+E62+E65+E68+E72+E75+E78+E82+E86+E89+E93+E96+E100+E103+E106+E110+E114+E118+E121+E125+E128+E132+E135+E139+E142+E145+E149+E153+E156+E159+E163</f>
        <v>171046.39999999999</v>
      </c>
      <c r="F6" s="61">
        <f t="shared" si="1"/>
        <v>172294.40000000002</v>
      </c>
      <c r="G6" s="61">
        <f t="shared" si="1"/>
        <v>180997.10000000003</v>
      </c>
      <c r="H6" s="61">
        <f t="shared" si="1"/>
        <v>169710.99999999997</v>
      </c>
      <c r="I6" s="61">
        <f t="shared" si="1"/>
        <v>114615.10000000002</v>
      </c>
      <c r="J6" s="61">
        <f t="shared" si="1"/>
        <v>94526.757999999987</v>
      </c>
      <c r="K6" s="61">
        <f t="shared" si="1"/>
        <v>101419.296</v>
      </c>
      <c r="L6" s="61">
        <f t="shared" si="1"/>
        <v>165069.405</v>
      </c>
      <c r="M6" s="61">
        <f t="shared" si="1"/>
        <v>195482.58799999996</v>
      </c>
      <c r="N6" s="61">
        <f t="shared" si="1"/>
        <v>180768.424</v>
      </c>
      <c r="O6" s="61">
        <f t="shared" si="1"/>
        <v>183144.02299999996</v>
      </c>
      <c r="P6" s="61">
        <f>SUM(D6:O6)</f>
        <v>1919302.2940000002</v>
      </c>
      <c r="Q6" s="62" t="s">
        <v>13</v>
      </c>
    </row>
    <row r="7" spans="1:17">
      <c r="A7" s="57"/>
      <c r="B7" s="57"/>
      <c r="C7" s="46" t="s">
        <v>24</v>
      </c>
      <c r="D7" s="63">
        <f>D5+D6</f>
        <v>616022.89999999991</v>
      </c>
      <c r="E7" s="63">
        <f t="shared" ref="E7:O7" si="2">E5+E6</f>
        <v>609603.4</v>
      </c>
      <c r="F7" s="63">
        <f t="shared" si="2"/>
        <v>601097.5</v>
      </c>
      <c r="G7" s="63">
        <f t="shared" si="2"/>
        <v>563649.30000000005</v>
      </c>
      <c r="H7" s="63">
        <f t="shared" si="2"/>
        <v>516511.19999999995</v>
      </c>
      <c r="I7" s="63">
        <f t="shared" si="2"/>
        <v>311457.8</v>
      </c>
      <c r="J7" s="63">
        <f t="shared" si="2"/>
        <v>197677.614</v>
      </c>
      <c r="K7" s="63">
        <f t="shared" si="2"/>
        <v>258849.38399999999</v>
      </c>
      <c r="L7" s="63">
        <f t="shared" si="2"/>
        <v>550867.58299999998</v>
      </c>
      <c r="M7" s="63">
        <f t="shared" si="2"/>
        <v>593799.37100000004</v>
      </c>
      <c r="N7" s="63">
        <f t="shared" si="2"/>
        <v>700759.57499999995</v>
      </c>
      <c r="O7" s="63">
        <f t="shared" si="2"/>
        <v>606502.12199999986</v>
      </c>
      <c r="P7" s="63">
        <f>SUM(D7:O7)</f>
        <v>6126797.7489999998</v>
      </c>
      <c r="Q7" s="64" t="s">
        <v>13</v>
      </c>
    </row>
    <row r="8" spans="1:17">
      <c r="A8" s="57"/>
      <c r="B8" s="57"/>
      <c r="C8" s="58"/>
      <c r="D8" s="65">
        <f>D5+E5+F5</f>
        <v>1293155.2</v>
      </c>
      <c r="E8" s="66">
        <f>D8/D10</f>
        <v>0.70790953728199091</v>
      </c>
      <c r="F8" s="67">
        <f>D8/$P$5</f>
        <v>0.30734559640778031</v>
      </c>
      <c r="G8" s="65">
        <f>G5+H5+I5</f>
        <v>926295.09999999986</v>
      </c>
      <c r="H8" s="66">
        <f>G8/G10</f>
        <v>0.66562440289840974</v>
      </c>
      <c r="I8" s="67">
        <f>G8/$P$5</f>
        <v>0.22015355926272767</v>
      </c>
      <c r="J8" s="65">
        <f>J5+K5+L5</f>
        <v>646379.12199999997</v>
      </c>
      <c r="K8" s="66">
        <f>J8/J10</f>
        <v>0.64163450369006891</v>
      </c>
      <c r="L8" s="67">
        <f>J8/$P$5</f>
        <v>0.15362562572274957</v>
      </c>
      <c r="M8" s="65">
        <f>M5+N5+O5</f>
        <v>1341666.0329999998</v>
      </c>
      <c r="N8" s="66">
        <f>M8/M10</f>
        <v>0.70574588874806199</v>
      </c>
      <c r="O8" s="67">
        <f>M8/$P$5</f>
        <v>0.31887521860674234</v>
      </c>
      <c r="P8" s="58"/>
      <c r="Q8" s="58"/>
    </row>
    <row r="9" spans="1:17">
      <c r="A9" s="57"/>
      <c r="B9" s="57"/>
      <c r="C9" s="58"/>
      <c r="D9" s="68">
        <f>D6+E6+F6</f>
        <v>533568.6</v>
      </c>
      <c r="E9" s="69">
        <f>D9/D10</f>
        <v>0.29209046271800915</v>
      </c>
      <c r="F9" s="70">
        <f>D9/$P$6</f>
        <v>0.27800133499970686</v>
      </c>
      <c r="G9" s="68">
        <f>G6+H6+I6</f>
        <v>465323.2</v>
      </c>
      <c r="H9" s="69">
        <f>G9/G10</f>
        <v>0.33437559710159032</v>
      </c>
      <c r="I9" s="70">
        <f>G9/$P$6</f>
        <v>0.24244393468119305</v>
      </c>
      <c r="J9" s="68">
        <f>J6+K6+L6</f>
        <v>361015.45900000003</v>
      </c>
      <c r="K9" s="69">
        <f>J9/J10</f>
        <v>0.35836549630993103</v>
      </c>
      <c r="L9" s="70">
        <f>J9/$P$6</f>
        <v>0.18809723727657879</v>
      </c>
      <c r="M9" s="68">
        <f>M6+N6+O6</f>
        <v>559395.03499999992</v>
      </c>
      <c r="N9" s="69">
        <f>M9/M10</f>
        <v>0.29425411125193796</v>
      </c>
      <c r="O9" s="70">
        <f>M9/$P$6</f>
        <v>0.29145749304252111</v>
      </c>
      <c r="P9" s="71">
        <f>P5/1000</f>
        <v>4207.4954550000002</v>
      </c>
      <c r="Q9" s="60" t="s">
        <v>14</v>
      </c>
    </row>
    <row r="10" spans="1:17">
      <c r="A10" s="57"/>
      <c r="B10" s="57"/>
      <c r="C10" s="58"/>
      <c r="D10" s="73">
        <f>D8+D9</f>
        <v>1826723.7999999998</v>
      </c>
      <c r="E10" s="49"/>
      <c r="F10" s="70">
        <f>D10/$P$7</f>
        <v>0.29815310947683116</v>
      </c>
      <c r="G10" s="73">
        <f>G8+G9</f>
        <v>1391618.2999999998</v>
      </c>
      <c r="H10" s="74"/>
      <c r="I10" s="75">
        <f>G10/$P$7</f>
        <v>0.22713632096426492</v>
      </c>
      <c r="J10" s="73">
        <f>J8+J9</f>
        <v>1007394.581</v>
      </c>
      <c r="K10" s="74"/>
      <c r="L10" s="75">
        <f>J10/$P$7</f>
        <v>0.16442432446287694</v>
      </c>
      <c r="M10" s="73">
        <f>M8+M9</f>
        <v>1901061.0679999997</v>
      </c>
      <c r="N10" s="74"/>
      <c r="O10" s="75">
        <f>M10/$P$7</f>
        <v>0.31028624509602687</v>
      </c>
      <c r="P10" s="76">
        <f>P6/1000</f>
        <v>1919.3022940000003</v>
      </c>
      <c r="Q10" s="62" t="s">
        <v>14</v>
      </c>
    </row>
    <row r="11" spans="1:17">
      <c r="A11" s="57"/>
      <c r="B11" s="57"/>
      <c r="C11" s="58"/>
      <c r="D11" s="58"/>
      <c r="E11" s="77" t="s">
        <v>235</v>
      </c>
      <c r="F11" s="78" t="s">
        <v>234</v>
      </c>
      <c r="G11" s="58"/>
      <c r="H11" s="77" t="s">
        <v>236</v>
      </c>
      <c r="I11" s="78" t="s">
        <v>234</v>
      </c>
      <c r="J11" s="58"/>
      <c r="K11" s="77" t="s">
        <v>237</v>
      </c>
      <c r="L11" s="78" t="s">
        <v>234</v>
      </c>
      <c r="M11" s="58"/>
      <c r="N11" s="77" t="s">
        <v>238</v>
      </c>
      <c r="O11" s="78" t="s">
        <v>234</v>
      </c>
      <c r="P11" s="79">
        <f>P9+P10</f>
        <v>6126.7977490000003</v>
      </c>
      <c r="Q11" s="64" t="s">
        <v>14</v>
      </c>
    </row>
    <row r="12" spans="1:17">
      <c r="A12" s="57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>
      <c r="A13" s="5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>
        <f>P13/P15</f>
        <v>0.68673646942021815</v>
      </c>
      <c r="P13" s="81">
        <f>P9/1000</f>
        <v>4.2074954550000001</v>
      </c>
      <c r="Q13" s="60" t="s">
        <v>15</v>
      </c>
    </row>
    <row r="14" spans="1:17">
      <c r="A14" s="57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80">
        <f>P14/P15</f>
        <v>0.31326353057978185</v>
      </c>
      <c r="P14" s="82">
        <f>P10/1000</f>
        <v>1.9193022940000004</v>
      </c>
      <c r="Q14" s="62" t="s">
        <v>15</v>
      </c>
    </row>
    <row r="15" spans="1:17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83">
        <f>P13+P14</f>
        <v>6.1267977490000005</v>
      </c>
      <c r="Q15" s="64" t="s">
        <v>15</v>
      </c>
    </row>
    <row r="16" spans="1:17">
      <c r="A16" s="57"/>
      <c r="B16" s="88"/>
      <c r="C16" s="58"/>
      <c r="D16" s="139">
        <v>2016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58"/>
      <c r="Q16" s="58"/>
    </row>
    <row r="17" spans="1:17">
      <c r="A17" s="84" t="s">
        <v>92</v>
      </c>
      <c r="B17" s="84" t="s">
        <v>93</v>
      </c>
      <c r="C17" s="22"/>
      <c r="D17" s="116" t="s">
        <v>90</v>
      </c>
      <c r="E17" s="116" t="s">
        <v>0</v>
      </c>
      <c r="F17" s="119" t="s">
        <v>1</v>
      </c>
      <c r="G17" s="112" t="s">
        <v>2</v>
      </c>
      <c r="H17" s="112" t="s">
        <v>3</v>
      </c>
      <c r="I17" s="112" t="s">
        <v>4</v>
      </c>
      <c r="J17" s="112" t="s">
        <v>5</v>
      </c>
      <c r="K17" s="112" t="s">
        <v>6</v>
      </c>
      <c r="L17" s="112" t="s">
        <v>7</v>
      </c>
      <c r="M17" s="112" t="s">
        <v>8</v>
      </c>
      <c r="N17" s="112" t="s">
        <v>9</v>
      </c>
      <c r="O17" s="112" t="s">
        <v>10</v>
      </c>
      <c r="P17" s="52" t="s">
        <v>128</v>
      </c>
      <c r="Q17" s="58"/>
    </row>
    <row r="18" spans="1:17">
      <c r="A18" s="57"/>
      <c r="B18" s="90"/>
      <c r="C18" s="58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58"/>
      <c r="Q18" s="58"/>
    </row>
    <row r="19" spans="1:17">
      <c r="A19" s="57" t="s">
        <v>37</v>
      </c>
      <c r="B19" s="90" t="s">
        <v>129</v>
      </c>
      <c r="C19" s="8" t="s">
        <v>12</v>
      </c>
      <c r="D19" s="113">
        <v>4102.1000000000004</v>
      </c>
      <c r="E19" s="113">
        <v>4241.3</v>
      </c>
      <c r="F19" s="113">
        <v>3964</v>
      </c>
      <c r="G19" s="113">
        <v>3909.9</v>
      </c>
      <c r="H19" s="113">
        <v>2874.8</v>
      </c>
      <c r="I19" s="113">
        <v>1115.8</v>
      </c>
      <c r="J19" s="122">
        <v>609.08399999999995</v>
      </c>
      <c r="K19" s="122">
        <v>1075.3430000000001</v>
      </c>
      <c r="L19" s="122">
        <v>4886.2079999999996</v>
      </c>
      <c r="M19" s="122">
        <v>4331.1390000000001</v>
      </c>
      <c r="N19" s="122">
        <v>7179.3670000000002</v>
      </c>
      <c r="O19" s="122">
        <v>5473.6909999999998</v>
      </c>
      <c r="P19" s="131">
        <f>SUM(D19:O19)</f>
        <v>43762.731999999996</v>
      </c>
      <c r="Q19" s="58"/>
    </row>
    <row r="20" spans="1:17">
      <c r="A20" s="57" t="s">
        <v>233</v>
      </c>
      <c r="B20" s="90" t="s">
        <v>130</v>
      </c>
      <c r="C20" s="8" t="s">
        <v>16</v>
      </c>
      <c r="D20" s="114">
        <v>1036</v>
      </c>
      <c r="E20" s="114">
        <v>1085.9000000000001</v>
      </c>
      <c r="F20" s="114">
        <v>1058</v>
      </c>
      <c r="G20" s="114">
        <v>1667.4</v>
      </c>
      <c r="H20" s="114">
        <v>1391.5</v>
      </c>
      <c r="I20" s="114">
        <v>331.8</v>
      </c>
      <c r="J20" s="128">
        <v>258.45499999999998</v>
      </c>
      <c r="K20" s="128">
        <v>257.85700000000003</v>
      </c>
      <c r="L20" s="128">
        <v>2583.5129999999999</v>
      </c>
      <c r="M20" s="128">
        <v>2502.6149999999998</v>
      </c>
      <c r="N20" s="128">
        <v>2540.5810000000001</v>
      </c>
      <c r="O20" s="128">
        <v>2088.7359999999999</v>
      </c>
      <c r="P20" s="131">
        <f t="shared" ref="P20:P101" si="3">SUM(D20:O20)</f>
        <v>16802.357</v>
      </c>
      <c r="Q20" s="58"/>
    </row>
    <row r="21" spans="1:17">
      <c r="A21" s="57"/>
      <c r="B21" s="95" t="s">
        <v>344</v>
      </c>
      <c r="C21" s="9" t="s">
        <v>11</v>
      </c>
      <c r="D21" s="115">
        <f>D19+D20</f>
        <v>5138.1000000000004</v>
      </c>
      <c r="E21" s="115">
        <f t="shared" ref="E21:O21" si="4">E19+E20</f>
        <v>5327.2000000000007</v>
      </c>
      <c r="F21" s="115">
        <f t="shared" si="4"/>
        <v>5022</v>
      </c>
      <c r="G21" s="115">
        <f t="shared" si="4"/>
        <v>5577.3</v>
      </c>
      <c r="H21" s="115">
        <f t="shared" si="4"/>
        <v>4266.3</v>
      </c>
      <c r="I21" s="115">
        <f t="shared" si="4"/>
        <v>1447.6</v>
      </c>
      <c r="J21" s="123">
        <f t="shared" si="4"/>
        <v>867.53899999999999</v>
      </c>
      <c r="K21" s="123">
        <f t="shared" si="4"/>
        <v>1333.2</v>
      </c>
      <c r="L21" s="123">
        <f t="shared" si="4"/>
        <v>7469.7209999999995</v>
      </c>
      <c r="M21" s="123">
        <f t="shared" si="4"/>
        <v>6833.7539999999999</v>
      </c>
      <c r="N21" s="123">
        <f t="shared" si="4"/>
        <v>9719.9480000000003</v>
      </c>
      <c r="O21" s="123">
        <f t="shared" si="4"/>
        <v>7562.4269999999997</v>
      </c>
      <c r="P21" s="79">
        <f t="shared" si="3"/>
        <v>60565.088999999993</v>
      </c>
      <c r="Q21" s="58"/>
    </row>
    <row r="22" spans="1:17">
      <c r="A22" s="57"/>
      <c r="B22" s="95" t="s">
        <v>345</v>
      </c>
      <c r="C22" s="8" t="s">
        <v>12</v>
      </c>
      <c r="D22" s="113">
        <v>11852</v>
      </c>
      <c r="E22" s="113">
        <v>11699</v>
      </c>
      <c r="F22" s="113">
        <v>10403</v>
      </c>
      <c r="G22" s="113">
        <v>9193</v>
      </c>
      <c r="H22" s="113">
        <v>6302</v>
      </c>
      <c r="I22" s="113">
        <v>3801</v>
      </c>
      <c r="J22" s="122">
        <v>2862</v>
      </c>
      <c r="K22" s="122">
        <v>4082</v>
      </c>
      <c r="L22" s="122">
        <v>10184</v>
      </c>
      <c r="M22" s="122">
        <v>9832.07</v>
      </c>
      <c r="N22" s="122">
        <v>13960</v>
      </c>
      <c r="O22" s="122">
        <v>11514</v>
      </c>
      <c r="P22" s="131">
        <f>SUM(D22:O22)</f>
        <v>105684.07</v>
      </c>
      <c r="Q22" s="58"/>
    </row>
    <row r="23" spans="1:17">
      <c r="A23" s="57"/>
      <c r="B23" s="90"/>
      <c r="C23" s="8" t="s">
        <v>16</v>
      </c>
      <c r="D23" s="114">
        <v>4332</v>
      </c>
      <c r="E23" s="114">
        <v>3602</v>
      </c>
      <c r="F23" s="114">
        <v>3700</v>
      </c>
      <c r="G23" s="114">
        <v>3862</v>
      </c>
      <c r="H23" s="114">
        <v>2868</v>
      </c>
      <c r="I23" s="114">
        <v>2112</v>
      </c>
      <c r="J23" s="128">
        <v>1928</v>
      </c>
      <c r="K23" s="128">
        <v>1784</v>
      </c>
      <c r="L23" s="128">
        <v>2952</v>
      </c>
      <c r="M23" s="128">
        <v>3671.07</v>
      </c>
      <c r="N23" s="128">
        <v>3415</v>
      </c>
      <c r="O23" s="128">
        <v>3801</v>
      </c>
      <c r="P23" s="131">
        <f t="shared" ref="P23:P24" si="5">SUM(D23:O23)</f>
        <v>38027.07</v>
      </c>
      <c r="Q23" s="58"/>
    </row>
    <row r="24" spans="1:17">
      <c r="A24" s="57"/>
      <c r="C24" s="9" t="s">
        <v>11</v>
      </c>
      <c r="D24" s="115">
        <f>D22+D23</f>
        <v>16184</v>
      </c>
      <c r="E24" s="115">
        <f t="shared" ref="E24:O24" si="6">E22+E23</f>
        <v>15301</v>
      </c>
      <c r="F24" s="115">
        <f t="shared" si="6"/>
        <v>14103</v>
      </c>
      <c r="G24" s="115">
        <f t="shared" si="6"/>
        <v>13055</v>
      </c>
      <c r="H24" s="115">
        <f t="shared" si="6"/>
        <v>9170</v>
      </c>
      <c r="I24" s="115">
        <f t="shared" si="6"/>
        <v>5913</v>
      </c>
      <c r="J24" s="123">
        <f t="shared" si="6"/>
        <v>4790</v>
      </c>
      <c r="K24" s="123">
        <f t="shared" si="6"/>
        <v>5866</v>
      </c>
      <c r="L24" s="123">
        <f t="shared" si="6"/>
        <v>13136</v>
      </c>
      <c r="M24" s="123">
        <f t="shared" si="6"/>
        <v>13503.14</v>
      </c>
      <c r="N24" s="123">
        <f t="shared" si="6"/>
        <v>17375</v>
      </c>
      <c r="O24" s="123">
        <f t="shared" si="6"/>
        <v>15315</v>
      </c>
      <c r="P24" s="79">
        <f t="shared" si="5"/>
        <v>143711.14000000001</v>
      </c>
      <c r="Q24" s="58"/>
    </row>
    <row r="25" spans="1:17">
      <c r="A25" s="57"/>
      <c r="B25" s="88"/>
      <c r="C25" s="58"/>
      <c r="D25" s="102"/>
      <c r="E25" s="102"/>
      <c r="F25" s="102"/>
      <c r="G25" s="102"/>
      <c r="H25" s="102"/>
      <c r="I25" s="102"/>
      <c r="J25" s="124"/>
      <c r="K25" s="124"/>
      <c r="L25" s="124"/>
      <c r="M25" s="124"/>
      <c r="N25" s="124"/>
      <c r="O25" s="124"/>
      <c r="P25" s="131"/>
      <c r="Q25" s="58"/>
    </row>
    <row r="26" spans="1:17">
      <c r="A26" s="57" t="s">
        <v>132</v>
      </c>
      <c r="B26" s="88" t="s">
        <v>131</v>
      </c>
      <c r="C26" s="8" t="s">
        <v>12</v>
      </c>
      <c r="D26" s="113">
        <v>19034</v>
      </c>
      <c r="E26" s="113">
        <v>22027</v>
      </c>
      <c r="F26" s="113">
        <v>24844</v>
      </c>
      <c r="G26" s="113">
        <v>19403</v>
      </c>
      <c r="H26" s="113">
        <v>17981</v>
      </c>
      <c r="I26" s="113">
        <v>9345</v>
      </c>
      <c r="J26" s="122">
        <v>2840</v>
      </c>
      <c r="K26" s="122">
        <v>4440</v>
      </c>
      <c r="L26" s="122">
        <v>19921</v>
      </c>
      <c r="M26" s="122">
        <v>19531.098000000002</v>
      </c>
      <c r="N26" s="122">
        <v>28525</v>
      </c>
      <c r="O26" s="122">
        <v>23060</v>
      </c>
      <c r="P26" s="131">
        <f t="shared" si="3"/>
        <v>210951.098</v>
      </c>
      <c r="Q26" s="58"/>
    </row>
    <row r="27" spans="1:17">
      <c r="A27" s="57" t="s">
        <v>233</v>
      </c>
      <c r="B27" s="88" t="s">
        <v>130</v>
      </c>
      <c r="C27" s="8" t="s">
        <v>16</v>
      </c>
      <c r="D27" s="114">
        <v>6388</v>
      </c>
      <c r="E27" s="114">
        <v>8131</v>
      </c>
      <c r="F27" s="114">
        <v>8466</v>
      </c>
      <c r="G27" s="114">
        <v>6448</v>
      </c>
      <c r="H27" s="114">
        <v>4895</v>
      </c>
      <c r="I27" s="114">
        <v>4007</v>
      </c>
      <c r="J27" s="128">
        <v>2819</v>
      </c>
      <c r="K27" s="128">
        <v>2761</v>
      </c>
      <c r="L27" s="128">
        <v>6319</v>
      </c>
      <c r="M27" s="128">
        <v>7011.098</v>
      </c>
      <c r="N27" s="128">
        <v>8787</v>
      </c>
      <c r="O27" s="128">
        <v>7733</v>
      </c>
      <c r="P27" s="131">
        <f t="shared" si="3"/>
        <v>73765.097999999998</v>
      </c>
      <c r="Q27" s="58"/>
    </row>
    <row r="28" spans="1:17">
      <c r="A28" s="57"/>
      <c r="B28" s="95" t="s">
        <v>268</v>
      </c>
      <c r="C28" s="9" t="s">
        <v>11</v>
      </c>
      <c r="D28" s="115">
        <f>D26+D27</f>
        <v>25422</v>
      </c>
      <c r="E28" s="115">
        <f t="shared" ref="E28:O28" si="7">E26+E27</f>
        <v>30158</v>
      </c>
      <c r="F28" s="115">
        <f t="shared" si="7"/>
        <v>33310</v>
      </c>
      <c r="G28" s="115">
        <f t="shared" si="7"/>
        <v>25851</v>
      </c>
      <c r="H28" s="115">
        <f t="shared" si="7"/>
        <v>22876</v>
      </c>
      <c r="I28" s="115">
        <f t="shared" si="7"/>
        <v>13352</v>
      </c>
      <c r="J28" s="123">
        <f t="shared" si="7"/>
        <v>5659</v>
      </c>
      <c r="K28" s="123">
        <f t="shared" si="7"/>
        <v>7201</v>
      </c>
      <c r="L28" s="123">
        <f t="shared" si="7"/>
        <v>26240</v>
      </c>
      <c r="M28" s="123">
        <f t="shared" si="7"/>
        <v>26542.196000000004</v>
      </c>
      <c r="N28" s="123">
        <f t="shared" si="7"/>
        <v>37312</v>
      </c>
      <c r="O28" s="123">
        <f t="shared" si="7"/>
        <v>30793</v>
      </c>
      <c r="P28" s="79">
        <f t="shared" si="3"/>
        <v>284716.196</v>
      </c>
      <c r="Q28" s="58"/>
    </row>
    <row r="29" spans="1:17">
      <c r="A29" s="57"/>
      <c r="B29" s="88"/>
      <c r="C29" s="58"/>
      <c r="D29" s="102"/>
      <c r="E29" s="102"/>
      <c r="F29" s="102"/>
      <c r="G29" s="102"/>
      <c r="H29" s="102"/>
      <c r="I29" s="102"/>
      <c r="J29" s="124"/>
      <c r="K29" s="124"/>
      <c r="L29" s="124"/>
      <c r="M29" s="124"/>
      <c r="N29" s="124"/>
      <c r="O29" s="124"/>
      <c r="P29" s="131"/>
      <c r="Q29" s="58"/>
    </row>
    <row r="30" spans="1:17">
      <c r="A30" s="57" t="s">
        <v>343</v>
      </c>
      <c r="B30" s="88" t="s">
        <v>136</v>
      </c>
      <c r="C30" s="8" t="s">
        <v>12</v>
      </c>
      <c r="D30" s="113">
        <v>1263.0999999999999</v>
      </c>
      <c r="E30" s="113">
        <v>1337.4</v>
      </c>
      <c r="F30" s="113">
        <v>1311.5</v>
      </c>
      <c r="G30" s="113">
        <v>1254.4000000000001</v>
      </c>
      <c r="H30" s="113">
        <v>1298.5999999999999</v>
      </c>
      <c r="I30" s="113">
        <v>1030.3</v>
      </c>
      <c r="J30" s="122">
        <v>597.51800000000003</v>
      </c>
      <c r="K30" s="122">
        <v>958.06299999999999</v>
      </c>
      <c r="L30" s="122">
        <v>1129.3330000000001</v>
      </c>
      <c r="M30" s="122">
        <v>1325.1120000000001</v>
      </c>
      <c r="N30" s="122">
        <v>1527.086</v>
      </c>
      <c r="O30" s="122">
        <v>1413.3510000000001</v>
      </c>
      <c r="P30" s="131">
        <f t="shared" si="3"/>
        <v>14445.763000000001</v>
      </c>
      <c r="Q30" s="58"/>
    </row>
    <row r="31" spans="1:17">
      <c r="A31" s="96"/>
      <c r="B31" s="57" t="s">
        <v>342</v>
      </c>
      <c r="C31" s="8" t="s">
        <v>16</v>
      </c>
      <c r="D31" s="114">
        <v>834.1</v>
      </c>
      <c r="E31" s="114">
        <v>749.4</v>
      </c>
      <c r="F31" s="114">
        <v>743.4</v>
      </c>
      <c r="G31" s="114">
        <v>771.3</v>
      </c>
      <c r="H31" s="114">
        <v>810.4</v>
      </c>
      <c r="I31" s="114">
        <v>745.2</v>
      </c>
      <c r="J31" s="128">
        <v>697.4</v>
      </c>
      <c r="K31" s="128">
        <v>655.06299999999999</v>
      </c>
      <c r="L31" s="128">
        <v>677.33299999999997</v>
      </c>
      <c r="M31" s="128">
        <v>776.11199999999997</v>
      </c>
      <c r="N31" s="128">
        <v>859.08600000000001</v>
      </c>
      <c r="O31" s="128">
        <v>819.351</v>
      </c>
      <c r="P31" s="131">
        <f t="shared" si="3"/>
        <v>9138.1450000000004</v>
      </c>
      <c r="Q31" s="58"/>
    </row>
    <row r="32" spans="1:17">
      <c r="A32" s="57"/>
      <c r="B32" s="57"/>
      <c r="C32" s="9" t="s">
        <v>11</v>
      </c>
      <c r="D32" s="115">
        <f>D30+D31</f>
        <v>2097.1999999999998</v>
      </c>
      <c r="E32" s="115">
        <f t="shared" ref="E32:O32" si="8">E30+E31</f>
        <v>2086.8000000000002</v>
      </c>
      <c r="F32" s="115">
        <f t="shared" si="8"/>
        <v>2054.9</v>
      </c>
      <c r="G32" s="115">
        <f t="shared" si="8"/>
        <v>2025.7</v>
      </c>
      <c r="H32" s="115">
        <f t="shared" si="8"/>
        <v>2109</v>
      </c>
      <c r="I32" s="115">
        <f t="shared" si="8"/>
        <v>1775.5</v>
      </c>
      <c r="J32" s="123">
        <f t="shared" si="8"/>
        <v>1294.9180000000001</v>
      </c>
      <c r="K32" s="123">
        <f t="shared" si="8"/>
        <v>1613.126</v>
      </c>
      <c r="L32" s="123">
        <f t="shared" si="8"/>
        <v>1806.6660000000002</v>
      </c>
      <c r="M32" s="123">
        <f t="shared" si="8"/>
        <v>2101.2240000000002</v>
      </c>
      <c r="N32" s="123">
        <f t="shared" si="8"/>
        <v>2386.172</v>
      </c>
      <c r="O32" s="123">
        <f t="shared" si="8"/>
        <v>2232.7020000000002</v>
      </c>
      <c r="P32" s="79">
        <f t="shared" si="3"/>
        <v>23583.907999999999</v>
      </c>
      <c r="Q32" s="58"/>
    </row>
    <row r="33" spans="1:18">
      <c r="A33" s="57" t="s">
        <v>47</v>
      </c>
      <c r="B33" s="57" t="s">
        <v>269</v>
      </c>
      <c r="C33" s="8" t="s">
        <v>12</v>
      </c>
      <c r="D33" s="113">
        <v>4514.3</v>
      </c>
      <c r="E33" s="113">
        <v>4079.3</v>
      </c>
      <c r="F33" s="113">
        <v>3833.3</v>
      </c>
      <c r="G33" s="113">
        <v>3298.3</v>
      </c>
      <c r="H33" s="113">
        <v>3069.2</v>
      </c>
      <c r="I33" s="113">
        <v>2036.1</v>
      </c>
      <c r="J33" s="122">
        <v>1254</v>
      </c>
      <c r="K33" s="122">
        <v>1902</v>
      </c>
      <c r="L33" s="122">
        <v>3270.3</v>
      </c>
      <c r="M33" s="122">
        <v>3600.125</v>
      </c>
      <c r="N33" s="122">
        <v>5265</v>
      </c>
      <c r="O33" s="122">
        <v>5014.3999999999996</v>
      </c>
      <c r="P33" s="131">
        <f t="shared" ref="P33:P35" si="9">SUM(D33:O33)</f>
        <v>41136.325000000004</v>
      </c>
      <c r="Q33" s="58"/>
    </row>
    <row r="34" spans="1:18">
      <c r="A34" s="96"/>
      <c r="B34" s="57"/>
      <c r="C34" s="8" t="s">
        <v>16</v>
      </c>
      <c r="D34" s="114">
        <v>2347.3000000000002</v>
      </c>
      <c r="E34" s="114">
        <v>1998.3</v>
      </c>
      <c r="F34" s="114">
        <v>1936.3</v>
      </c>
      <c r="G34" s="114">
        <v>1713.3</v>
      </c>
      <c r="H34" s="114">
        <v>1843.2</v>
      </c>
      <c r="I34" s="114">
        <v>1451.1</v>
      </c>
      <c r="J34" s="128">
        <v>1351.2</v>
      </c>
      <c r="K34" s="128">
        <v>1172</v>
      </c>
      <c r="L34" s="128">
        <v>1621.3</v>
      </c>
      <c r="M34" s="128">
        <v>2145.1239999999998</v>
      </c>
      <c r="N34" s="128">
        <v>2457</v>
      </c>
      <c r="O34" s="128">
        <v>2784.4</v>
      </c>
      <c r="P34" s="131">
        <f t="shared" si="9"/>
        <v>22820.524000000005</v>
      </c>
      <c r="Q34" s="58"/>
    </row>
    <row r="35" spans="1:18">
      <c r="A35" s="57"/>
      <c r="C35" s="9" t="s">
        <v>11</v>
      </c>
      <c r="D35" s="115">
        <f>D33+D34</f>
        <v>6861.6</v>
      </c>
      <c r="E35" s="115">
        <f t="shared" ref="E35:O35" si="10">E33+E34</f>
        <v>6077.6</v>
      </c>
      <c r="F35" s="115">
        <f t="shared" si="10"/>
        <v>5769.6</v>
      </c>
      <c r="G35" s="115">
        <f t="shared" si="10"/>
        <v>5011.6000000000004</v>
      </c>
      <c r="H35" s="115">
        <f t="shared" si="10"/>
        <v>4912.3999999999996</v>
      </c>
      <c r="I35" s="115">
        <f t="shared" si="10"/>
        <v>3487.2</v>
      </c>
      <c r="J35" s="123">
        <f t="shared" si="10"/>
        <v>2605.1999999999998</v>
      </c>
      <c r="K35" s="123">
        <f t="shared" si="10"/>
        <v>3074</v>
      </c>
      <c r="L35" s="123">
        <f t="shared" si="10"/>
        <v>4891.6000000000004</v>
      </c>
      <c r="M35" s="123">
        <f t="shared" si="10"/>
        <v>5745.2489999999998</v>
      </c>
      <c r="N35" s="123">
        <f t="shared" si="10"/>
        <v>7722</v>
      </c>
      <c r="O35" s="123">
        <f t="shared" si="10"/>
        <v>7798.7999999999993</v>
      </c>
      <c r="P35" s="79">
        <f t="shared" si="9"/>
        <v>63956.849000000002</v>
      </c>
      <c r="Q35" s="58"/>
    </row>
    <row r="36" spans="1:18">
      <c r="A36" s="57"/>
      <c r="B36" s="88"/>
      <c r="C36" s="58"/>
      <c r="D36" s="102"/>
      <c r="E36" s="102"/>
      <c r="F36" s="102"/>
      <c r="G36" s="102"/>
      <c r="H36" s="102"/>
      <c r="I36" s="102"/>
      <c r="J36" s="124"/>
      <c r="K36" s="124"/>
      <c r="L36" s="124"/>
      <c r="M36" s="124"/>
      <c r="N36" s="124"/>
      <c r="O36" s="124"/>
      <c r="P36" s="131"/>
      <c r="Q36" s="58"/>
    </row>
    <row r="37" spans="1:18">
      <c r="A37" s="57" t="s">
        <v>48</v>
      </c>
      <c r="B37" s="88" t="s">
        <v>135</v>
      </c>
      <c r="C37" s="8" t="s">
        <v>12</v>
      </c>
      <c r="D37" s="113">
        <v>4580</v>
      </c>
      <c r="E37" s="113">
        <v>4929.2</v>
      </c>
      <c r="F37" s="113">
        <v>3936.5</v>
      </c>
      <c r="G37" s="113">
        <v>3504.1</v>
      </c>
      <c r="H37" s="113">
        <v>2831</v>
      </c>
      <c r="I37" s="113">
        <v>1836.3</v>
      </c>
      <c r="J37" s="122">
        <v>1294.3</v>
      </c>
      <c r="K37" s="122">
        <v>2009.35</v>
      </c>
      <c r="L37" s="122">
        <v>3575.2</v>
      </c>
      <c r="M37" s="122">
        <v>4231.1000000000004</v>
      </c>
      <c r="N37" s="122">
        <v>6087.3</v>
      </c>
      <c r="O37" s="122">
        <v>4406.3</v>
      </c>
      <c r="P37" s="131">
        <f t="shared" si="3"/>
        <v>43220.65</v>
      </c>
      <c r="Q37" s="58"/>
    </row>
    <row r="38" spans="1:18">
      <c r="A38" s="57"/>
      <c r="B38" s="57" t="s">
        <v>270</v>
      </c>
      <c r="C38" s="8" t="s">
        <v>16</v>
      </c>
      <c r="D38" s="114">
        <v>3250</v>
      </c>
      <c r="E38" s="114">
        <v>2802.1</v>
      </c>
      <c r="F38" s="114">
        <v>2442.4</v>
      </c>
      <c r="G38" s="114">
        <v>2264</v>
      </c>
      <c r="H38" s="114">
        <v>1825</v>
      </c>
      <c r="I38" s="114">
        <v>1600.2</v>
      </c>
      <c r="J38" s="128">
        <v>1563.2</v>
      </c>
      <c r="K38" s="128">
        <v>1491.35</v>
      </c>
      <c r="L38" s="128">
        <v>1647.2</v>
      </c>
      <c r="M38" s="128">
        <v>2628.1</v>
      </c>
      <c r="N38" s="128">
        <v>3069.3</v>
      </c>
      <c r="O38" s="128">
        <v>2692.3</v>
      </c>
      <c r="P38" s="131">
        <f t="shared" si="3"/>
        <v>27275.149999999998</v>
      </c>
      <c r="Q38" s="58"/>
    </row>
    <row r="39" spans="1:18">
      <c r="A39" s="57"/>
      <c r="B39" s="57"/>
      <c r="C39" s="9" t="s">
        <v>11</v>
      </c>
      <c r="D39" s="115">
        <f>D37+D38</f>
        <v>7830</v>
      </c>
      <c r="E39" s="115">
        <f t="shared" ref="E39:O39" si="11">E37+E38</f>
        <v>7731.2999999999993</v>
      </c>
      <c r="F39" s="115">
        <f t="shared" si="11"/>
        <v>6378.9</v>
      </c>
      <c r="G39" s="115">
        <f t="shared" si="11"/>
        <v>5768.1</v>
      </c>
      <c r="H39" s="115">
        <f t="shared" si="11"/>
        <v>4656</v>
      </c>
      <c r="I39" s="115">
        <f t="shared" si="11"/>
        <v>3436.5</v>
      </c>
      <c r="J39" s="123">
        <f t="shared" si="11"/>
        <v>2857.5</v>
      </c>
      <c r="K39" s="123">
        <f t="shared" si="11"/>
        <v>3500.7</v>
      </c>
      <c r="L39" s="123">
        <f t="shared" si="11"/>
        <v>5222.3999999999996</v>
      </c>
      <c r="M39" s="123">
        <f t="shared" si="11"/>
        <v>6859.2000000000007</v>
      </c>
      <c r="N39" s="123">
        <f t="shared" si="11"/>
        <v>9156.6</v>
      </c>
      <c r="O39" s="123">
        <f t="shared" si="11"/>
        <v>7098.6</v>
      </c>
      <c r="P39" s="79">
        <f t="shared" si="3"/>
        <v>70495.799999999988</v>
      </c>
      <c r="Q39" s="58"/>
    </row>
    <row r="40" spans="1:18">
      <c r="A40" s="57"/>
      <c r="B40" s="88"/>
      <c r="C40" s="58"/>
      <c r="D40" s="102"/>
      <c r="E40" s="102"/>
      <c r="F40" s="102"/>
      <c r="G40" s="102"/>
      <c r="H40" s="102"/>
      <c r="I40" s="102"/>
      <c r="J40" s="124"/>
      <c r="K40" s="124"/>
      <c r="L40" s="124"/>
      <c r="M40" s="124"/>
      <c r="N40" s="124"/>
      <c r="O40" s="124"/>
      <c r="P40" s="131"/>
      <c r="Q40" s="58"/>
    </row>
    <row r="41" spans="1:18">
      <c r="A41" s="57" t="s">
        <v>52</v>
      </c>
      <c r="B41" s="88" t="s">
        <v>137</v>
      </c>
      <c r="C41" s="8" t="s">
        <v>12</v>
      </c>
      <c r="D41" s="113">
        <v>2386</v>
      </c>
      <c r="E41" s="113">
        <v>2905.9</v>
      </c>
      <c r="F41" s="113">
        <v>2585</v>
      </c>
      <c r="G41" s="113">
        <v>2609.8000000000002</v>
      </c>
      <c r="H41" s="113">
        <v>2531.8000000000002</v>
      </c>
      <c r="I41" s="113">
        <v>156.9</v>
      </c>
      <c r="J41" s="122">
        <v>60.073999999999998</v>
      </c>
      <c r="K41" s="122">
        <v>146.709</v>
      </c>
      <c r="L41" s="122">
        <v>2755.2060000000001</v>
      </c>
      <c r="M41" s="122">
        <v>2326.6390000000001</v>
      </c>
      <c r="N41" s="122">
        <v>3217.7739999999999</v>
      </c>
      <c r="O41" s="122">
        <v>2504.44</v>
      </c>
      <c r="P41" s="131">
        <f t="shared" si="3"/>
        <v>24186.242000000002</v>
      </c>
      <c r="Q41" s="58"/>
    </row>
    <row r="42" spans="1:18">
      <c r="A42" s="57"/>
      <c r="B42" s="57" t="s">
        <v>240</v>
      </c>
      <c r="C42" s="8" t="s">
        <v>16</v>
      </c>
      <c r="D42" s="114">
        <v>1004.6</v>
      </c>
      <c r="E42" s="114">
        <v>968.8</v>
      </c>
      <c r="F42" s="114">
        <v>997</v>
      </c>
      <c r="G42" s="114">
        <v>1294.4000000000001</v>
      </c>
      <c r="H42" s="114">
        <v>1414.5</v>
      </c>
      <c r="I42" s="114">
        <v>115.9</v>
      </c>
      <c r="J42" s="128">
        <v>71.349000000000004</v>
      </c>
      <c r="K42" s="128">
        <v>78.924999999999997</v>
      </c>
      <c r="L42" s="128">
        <v>1220.83</v>
      </c>
      <c r="M42" s="128">
        <v>1157.75</v>
      </c>
      <c r="N42" s="128">
        <v>921.38699999999994</v>
      </c>
      <c r="O42" s="128">
        <v>885.91099999999994</v>
      </c>
      <c r="P42" s="131">
        <f t="shared" si="3"/>
        <v>10131.352000000001</v>
      </c>
      <c r="Q42" s="58"/>
    </row>
    <row r="43" spans="1:18">
      <c r="A43" s="57"/>
      <c r="B43" s="57"/>
      <c r="C43" s="9" t="s">
        <v>11</v>
      </c>
      <c r="D43" s="115">
        <f>D41+D42</f>
        <v>3390.6</v>
      </c>
      <c r="E43" s="115">
        <f t="shared" ref="E43:O43" si="12">E41+E42</f>
        <v>3874.7</v>
      </c>
      <c r="F43" s="115">
        <f t="shared" si="12"/>
        <v>3582</v>
      </c>
      <c r="G43" s="115">
        <f t="shared" si="12"/>
        <v>3904.2000000000003</v>
      </c>
      <c r="H43" s="115">
        <f t="shared" si="12"/>
        <v>3946.3</v>
      </c>
      <c r="I43" s="115">
        <f t="shared" si="12"/>
        <v>272.8</v>
      </c>
      <c r="J43" s="123">
        <f t="shared" si="12"/>
        <v>131.423</v>
      </c>
      <c r="K43" s="123">
        <f t="shared" si="12"/>
        <v>225.63400000000001</v>
      </c>
      <c r="L43" s="123">
        <f t="shared" si="12"/>
        <v>3976.0360000000001</v>
      </c>
      <c r="M43" s="123">
        <f t="shared" si="12"/>
        <v>3484.3890000000001</v>
      </c>
      <c r="N43" s="123">
        <f t="shared" si="12"/>
        <v>4139.1610000000001</v>
      </c>
      <c r="O43" s="123">
        <f t="shared" si="12"/>
        <v>3390.3510000000001</v>
      </c>
      <c r="P43" s="79">
        <f t="shared" si="3"/>
        <v>34317.593999999997</v>
      </c>
      <c r="Q43" s="58"/>
    </row>
    <row r="44" spans="1:18">
      <c r="A44" s="57"/>
      <c r="B44" s="57" t="s">
        <v>241</v>
      </c>
      <c r="C44" s="8" t="s">
        <v>12</v>
      </c>
      <c r="D44" s="113">
        <v>9571.1</v>
      </c>
      <c r="E44" s="113">
        <v>9373.7999999999993</v>
      </c>
      <c r="F44" s="113">
        <v>8050</v>
      </c>
      <c r="G44" s="113">
        <v>7112.6</v>
      </c>
      <c r="H44" s="113">
        <v>4759.6000000000004</v>
      </c>
      <c r="I44" s="113">
        <v>2533.4</v>
      </c>
      <c r="J44" s="122">
        <v>1803.1880000000001</v>
      </c>
      <c r="K44" s="122">
        <v>3226.3470000000002</v>
      </c>
      <c r="L44" s="122">
        <v>6684.9359999999997</v>
      </c>
      <c r="M44" s="122">
        <v>7788.2780000000002</v>
      </c>
      <c r="N44" s="122">
        <v>10635.706</v>
      </c>
      <c r="O44" s="122">
        <v>9196.3940000000002</v>
      </c>
      <c r="P44" s="131">
        <f t="shared" ref="P44:P46" si="13">SUM(D44:O44)</f>
        <v>80735.349000000002</v>
      </c>
      <c r="Q44" s="58"/>
    </row>
    <row r="45" spans="1:18">
      <c r="A45" s="57"/>
      <c r="B45" s="57"/>
      <c r="C45" s="8" t="s">
        <v>16</v>
      </c>
      <c r="D45" s="114">
        <v>4651.8999999999996</v>
      </c>
      <c r="E45" s="114">
        <v>3415.4</v>
      </c>
      <c r="F45" s="114">
        <v>3582</v>
      </c>
      <c r="G45" s="114">
        <v>3496.3</v>
      </c>
      <c r="H45" s="114">
        <v>2478</v>
      </c>
      <c r="I45" s="114">
        <v>1949.7</v>
      </c>
      <c r="J45" s="128">
        <v>1444.0740000000001</v>
      </c>
      <c r="K45" s="128">
        <v>1946.847</v>
      </c>
      <c r="L45" s="128">
        <v>2311.34</v>
      </c>
      <c r="M45" s="128">
        <v>3216.9580000000001</v>
      </c>
      <c r="N45" s="128">
        <v>3080.33</v>
      </c>
      <c r="O45" s="128">
        <v>3207.422</v>
      </c>
      <c r="P45" s="131">
        <f t="shared" si="13"/>
        <v>34780.271000000001</v>
      </c>
      <c r="Q45" s="58"/>
    </row>
    <row r="46" spans="1:18">
      <c r="A46" s="57"/>
      <c r="C46" s="9" t="s">
        <v>11</v>
      </c>
      <c r="D46" s="115">
        <f>D44+D45</f>
        <v>14223</v>
      </c>
      <c r="E46" s="115">
        <f t="shared" ref="E46:O46" si="14">E44+E45</f>
        <v>12789.199999999999</v>
      </c>
      <c r="F46" s="115">
        <f t="shared" si="14"/>
        <v>11632</v>
      </c>
      <c r="G46" s="115">
        <f t="shared" si="14"/>
        <v>10608.900000000001</v>
      </c>
      <c r="H46" s="115">
        <f t="shared" si="14"/>
        <v>7237.6</v>
      </c>
      <c r="I46" s="115">
        <f t="shared" si="14"/>
        <v>4483.1000000000004</v>
      </c>
      <c r="J46" s="123">
        <f t="shared" si="14"/>
        <v>3247.2620000000002</v>
      </c>
      <c r="K46" s="123">
        <f t="shared" si="14"/>
        <v>5173.1940000000004</v>
      </c>
      <c r="L46" s="123">
        <f t="shared" si="14"/>
        <v>8996.2759999999998</v>
      </c>
      <c r="M46" s="123">
        <f t="shared" si="14"/>
        <v>11005.236000000001</v>
      </c>
      <c r="N46" s="123">
        <f t="shared" si="14"/>
        <v>13716.036</v>
      </c>
      <c r="O46" s="123">
        <f t="shared" si="14"/>
        <v>12403.816000000001</v>
      </c>
      <c r="P46" s="79">
        <f t="shared" si="13"/>
        <v>115515.62000000001</v>
      </c>
      <c r="Q46" s="58"/>
    </row>
    <row r="47" spans="1:18" s="5" customFormat="1" ht="15">
      <c r="A47" s="57"/>
      <c r="B47" s="88"/>
      <c r="C47" s="58"/>
      <c r="D47" s="102"/>
      <c r="E47" s="102"/>
      <c r="F47" s="102"/>
      <c r="G47" s="102"/>
      <c r="H47" s="102"/>
      <c r="I47" s="102"/>
      <c r="J47" s="124"/>
      <c r="K47" s="124"/>
      <c r="L47" s="124"/>
      <c r="M47" s="124"/>
      <c r="N47" s="124"/>
      <c r="O47" s="124"/>
      <c r="P47" s="131"/>
      <c r="Q47" s="58"/>
      <c r="R47"/>
    </row>
    <row r="48" spans="1:18">
      <c r="A48" s="57" t="s">
        <v>55</v>
      </c>
      <c r="B48" s="86" t="s">
        <v>331</v>
      </c>
      <c r="C48" s="24" t="s">
        <v>12</v>
      </c>
      <c r="D48" s="113">
        <v>7850</v>
      </c>
      <c r="E48" s="113">
        <v>8264</v>
      </c>
      <c r="F48" s="113">
        <v>7485</v>
      </c>
      <c r="G48" s="113">
        <v>6429</v>
      </c>
      <c r="H48" s="113">
        <v>4838</v>
      </c>
      <c r="I48" s="113">
        <v>2438</v>
      </c>
      <c r="J48" s="122">
        <v>1593</v>
      </c>
      <c r="K48" s="122">
        <v>2426</v>
      </c>
      <c r="L48" s="122">
        <v>5713</v>
      </c>
      <c r="M48" s="122">
        <v>6438.0619999999999</v>
      </c>
      <c r="N48" s="122">
        <v>9126</v>
      </c>
      <c r="O48" s="122">
        <v>7942</v>
      </c>
      <c r="P48" s="131">
        <f t="shared" si="3"/>
        <v>70542.062000000005</v>
      </c>
      <c r="Q48" s="58"/>
    </row>
    <row r="49" spans="1:18">
      <c r="A49" s="57"/>
      <c r="B49" s="86" t="s">
        <v>144</v>
      </c>
      <c r="C49" s="24" t="s">
        <v>16</v>
      </c>
      <c r="D49" s="113">
        <v>3577</v>
      </c>
      <c r="E49" s="113">
        <v>2892</v>
      </c>
      <c r="F49" s="113">
        <v>3208</v>
      </c>
      <c r="G49" s="113">
        <v>2932</v>
      </c>
      <c r="H49" s="113">
        <v>2467</v>
      </c>
      <c r="I49" s="113">
        <v>1860</v>
      </c>
      <c r="J49" s="122">
        <v>1736</v>
      </c>
      <c r="K49" s="122">
        <v>1813</v>
      </c>
      <c r="L49" s="122">
        <v>2279</v>
      </c>
      <c r="M49" s="122">
        <v>3351.0619999999999</v>
      </c>
      <c r="N49" s="122">
        <v>2881</v>
      </c>
      <c r="O49" s="122">
        <v>3277</v>
      </c>
      <c r="P49" s="131">
        <f t="shared" si="3"/>
        <v>32273.061999999998</v>
      </c>
      <c r="Q49" s="58"/>
    </row>
    <row r="50" spans="1:18">
      <c r="A50" s="88"/>
      <c r="B50" s="57" t="s">
        <v>346</v>
      </c>
      <c r="C50" s="26" t="s">
        <v>11</v>
      </c>
      <c r="D50" s="117">
        <f>D48+D49</f>
        <v>11427</v>
      </c>
      <c r="E50" s="117">
        <f t="shared" ref="E50:O50" si="15">E48+E49</f>
        <v>11156</v>
      </c>
      <c r="F50" s="117">
        <f t="shared" si="15"/>
        <v>10693</v>
      </c>
      <c r="G50" s="117">
        <f t="shared" si="15"/>
        <v>9361</v>
      </c>
      <c r="H50" s="117">
        <f t="shared" si="15"/>
        <v>7305</v>
      </c>
      <c r="I50" s="117">
        <f t="shared" si="15"/>
        <v>4298</v>
      </c>
      <c r="J50" s="130">
        <f t="shared" si="15"/>
        <v>3329</v>
      </c>
      <c r="K50" s="130">
        <f t="shared" si="15"/>
        <v>4239</v>
      </c>
      <c r="L50" s="130">
        <f t="shared" si="15"/>
        <v>7992</v>
      </c>
      <c r="M50" s="130">
        <f t="shared" si="15"/>
        <v>9789.1239999999998</v>
      </c>
      <c r="N50" s="130">
        <f t="shared" si="15"/>
        <v>12007</v>
      </c>
      <c r="O50" s="130">
        <f t="shared" si="15"/>
        <v>11219</v>
      </c>
      <c r="P50" s="79">
        <f t="shared" si="3"/>
        <v>102815.124</v>
      </c>
      <c r="Q50" s="64"/>
    </row>
    <row r="51" spans="1:18">
      <c r="A51" s="57"/>
      <c r="B51" s="57" t="s">
        <v>347</v>
      </c>
      <c r="C51" s="24" t="s">
        <v>12</v>
      </c>
      <c r="D51" s="113">
        <v>5821</v>
      </c>
      <c r="E51" s="113">
        <v>6594</v>
      </c>
      <c r="F51" s="113">
        <v>6520</v>
      </c>
      <c r="G51" s="113">
        <v>6159</v>
      </c>
      <c r="H51" s="113">
        <v>6549</v>
      </c>
      <c r="I51" s="113">
        <v>960</v>
      </c>
      <c r="J51" s="122">
        <v>525</v>
      </c>
      <c r="K51" s="122">
        <v>1755</v>
      </c>
      <c r="L51" s="122">
        <v>5205</v>
      </c>
      <c r="M51" s="122">
        <v>5400.4489999999996</v>
      </c>
      <c r="N51" s="122">
        <v>6057</v>
      </c>
      <c r="O51" s="122">
        <v>6605</v>
      </c>
      <c r="P51" s="131">
        <f t="shared" ref="P51:P53" si="16">SUM(D51:O51)</f>
        <v>58150.449000000001</v>
      </c>
      <c r="Q51" s="58"/>
    </row>
    <row r="52" spans="1:18">
      <c r="A52" s="57"/>
      <c r="B52" s="86"/>
      <c r="C52" s="24" t="s">
        <v>16</v>
      </c>
      <c r="D52" s="113">
        <v>4684</v>
      </c>
      <c r="E52" s="113">
        <v>4405</v>
      </c>
      <c r="F52" s="113">
        <v>4640</v>
      </c>
      <c r="G52" s="113">
        <v>5194</v>
      </c>
      <c r="H52" s="113">
        <v>5385</v>
      </c>
      <c r="I52" s="113">
        <v>828</v>
      </c>
      <c r="J52" s="122">
        <v>448</v>
      </c>
      <c r="K52" s="122">
        <v>1651</v>
      </c>
      <c r="L52" s="122">
        <v>3304</v>
      </c>
      <c r="M52" s="122">
        <v>4672.4480000000003</v>
      </c>
      <c r="N52" s="122">
        <v>3207</v>
      </c>
      <c r="O52" s="122">
        <v>5051</v>
      </c>
      <c r="P52" s="131">
        <f t="shared" si="16"/>
        <v>43469.448000000004</v>
      </c>
      <c r="Q52" s="58"/>
    </row>
    <row r="53" spans="1:18">
      <c r="A53" s="88"/>
      <c r="C53" s="26" t="s">
        <v>11</v>
      </c>
      <c r="D53" s="117">
        <f>D51+D52</f>
        <v>10505</v>
      </c>
      <c r="E53" s="117">
        <f t="shared" ref="E53:O53" si="17">E51+E52</f>
        <v>10999</v>
      </c>
      <c r="F53" s="117">
        <f t="shared" si="17"/>
        <v>11160</v>
      </c>
      <c r="G53" s="117">
        <f t="shared" si="17"/>
        <v>11353</v>
      </c>
      <c r="H53" s="117">
        <f t="shared" si="17"/>
        <v>11934</v>
      </c>
      <c r="I53" s="117">
        <f t="shared" si="17"/>
        <v>1788</v>
      </c>
      <c r="J53" s="130">
        <f t="shared" si="17"/>
        <v>973</v>
      </c>
      <c r="K53" s="130">
        <f t="shared" si="17"/>
        <v>3406</v>
      </c>
      <c r="L53" s="130">
        <f t="shared" si="17"/>
        <v>8509</v>
      </c>
      <c r="M53" s="130">
        <f t="shared" si="17"/>
        <v>10072.897000000001</v>
      </c>
      <c r="N53" s="130">
        <f t="shared" si="17"/>
        <v>9264</v>
      </c>
      <c r="O53" s="130">
        <f t="shared" si="17"/>
        <v>11656</v>
      </c>
      <c r="P53" s="79">
        <f t="shared" si="16"/>
        <v>101619.897</v>
      </c>
      <c r="Q53" s="64"/>
    </row>
    <row r="54" spans="1:18">
      <c r="A54" s="57"/>
      <c r="B54" s="88"/>
      <c r="C54" s="58"/>
      <c r="D54" s="107"/>
      <c r="E54" s="107"/>
      <c r="F54" s="107"/>
      <c r="G54" s="107"/>
      <c r="H54" s="107"/>
      <c r="I54" s="107"/>
      <c r="J54" s="129"/>
      <c r="K54" s="129"/>
      <c r="L54" s="129"/>
      <c r="M54" s="129"/>
      <c r="N54" s="129"/>
      <c r="O54" s="129"/>
      <c r="P54" s="131"/>
      <c r="Q54" s="58"/>
    </row>
    <row r="55" spans="1:18">
      <c r="A55" s="57" t="s">
        <v>59</v>
      </c>
      <c r="B55" s="88" t="s">
        <v>138</v>
      </c>
      <c r="C55" s="8" t="s">
        <v>12</v>
      </c>
      <c r="D55" s="113">
        <v>46551</v>
      </c>
      <c r="E55" s="113">
        <v>42301</v>
      </c>
      <c r="F55" s="113">
        <v>43408</v>
      </c>
      <c r="G55" s="113">
        <v>35978</v>
      </c>
      <c r="H55" s="113">
        <v>36883</v>
      </c>
      <c r="I55" s="113">
        <v>25952</v>
      </c>
      <c r="J55" s="122">
        <v>10951</v>
      </c>
      <c r="K55" s="122">
        <v>15724</v>
      </c>
      <c r="L55" s="122">
        <v>38599</v>
      </c>
      <c r="M55" s="122">
        <v>43157.05</v>
      </c>
      <c r="N55" s="122">
        <v>50404</v>
      </c>
      <c r="O55" s="122">
        <v>38286</v>
      </c>
      <c r="P55" s="131">
        <f t="shared" si="3"/>
        <v>428194.05</v>
      </c>
      <c r="Q55" s="58"/>
    </row>
    <row r="56" spans="1:18">
      <c r="A56" s="96"/>
      <c r="B56" s="88" t="s">
        <v>100</v>
      </c>
      <c r="C56" s="8" t="s">
        <v>16</v>
      </c>
      <c r="D56" s="114">
        <v>23330</v>
      </c>
      <c r="E56" s="114">
        <v>19092</v>
      </c>
      <c r="F56" s="114">
        <v>18266</v>
      </c>
      <c r="G56" s="114">
        <v>16047</v>
      </c>
      <c r="H56" s="114">
        <v>16319</v>
      </c>
      <c r="I56" s="114">
        <v>14866</v>
      </c>
      <c r="J56" s="128">
        <v>11640</v>
      </c>
      <c r="K56" s="128">
        <v>11582</v>
      </c>
      <c r="L56" s="128">
        <v>17205</v>
      </c>
      <c r="M56" s="128">
        <v>20595.048999999999</v>
      </c>
      <c r="N56" s="128">
        <v>18077</v>
      </c>
      <c r="O56" s="128">
        <v>17900</v>
      </c>
      <c r="P56" s="131">
        <f t="shared" si="3"/>
        <v>204919.049</v>
      </c>
      <c r="Q56" s="58"/>
    </row>
    <row r="57" spans="1:18">
      <c r="A57" s="57"/>
      <c r="B57" s="57" t="s">
        <v>350</v>
      </c>
      <c r="C57" s="9" t="s">
        <v>11</v>
      </c>
      <c r="D57" s="115">
        <f>D55+D56</f>
        <v>69881</v>
      </c>
      <c r="E57" s="115">
        <f t="shared" ref="E57:O57" si="18">E55+E56</f>
        <v>61393</v>
      </c>
      <c r="F57" s="115">
        <f t="shared" si="18"/>
        <v>61674</v>
      </c>
      <c r="G57" s="115">
        <f t="shared" si="18"/>
        <v>52025</v>
      </c>
      <c r="H57" s="115">
        <f t="shared" si="18"/>
        <v>53202</v>
      </c>
      <c r="I57" s="115">
        <f t="shared" si="18"/>
        <v>40818</v>
      </c>
      <c r="J57" s="123">
        <f t="shared" si="18"/>
        <v>22591</v>
      </c>
      <c r="K57" s="123">
        <f t="shared" si="18"/>
        <v>27306</v>
      </c>
      <c r="L57" s="123">
        <f t="shared" si="18"/>
        <v>55804</v>
      </c>
      <c r="M57" s="123">
        <f t="shared" si="18"/>
        <v>63752.099000000002</v>
      </c>
      <c r="N57" s="123">
        <f t="shared" si="18"/>
        <v>68481</v>
      </c>
      <c r="O57" s="123">
        <f t="shared" si="18"/>
        <v>56186</v>
      </c>
      <c r="P57" s="79">
        <f t="shared" si="3"/>
        <v>633113.09899999993</v>
      </c>
      <c r="Q57" s="58"/>
    </row>
    <row r="58" spans="1:18">
      <c r="A58" s="57" t="s">
        <v>348</v>
      </c>
      <c r="B58" s="57" t="s">
        <v>351</v>
      </c>
      <c r="C58" s="8" t="s">
        <v>12</v>
      </c>
      <c r="D58" s="113">
        <v>76127</v>
      </c>
      <c r="E58" s="113">
        <v>74456</v>
      </c>
      <c r="F58" s="113">
        <v>80716</v>
      </c>
      <c r="G58" s="113">
        <v>71253</v>
      </c>
      <c r="H58" s="113">
        <v>70121</v>
      </c>
      <c r="I58" s="113">
        <v>49238</v>
      </c>
      <c r="J58" s="122">
        <v>23744</v>
      </c>
      <c r="K58" s="122">
        <v>37417</v>
      </c>
      <c r="L58" s="122">
        <v>69411</v>
      </c>
      <c r="M58" s="122">
        <v>75597.016000000003</v>
      </c>
      <c r="N58" s="122">
        <v>88928</v>
      </c>
      <c r="O58" s="122">
        <v>73574</v>
      </c>
      <c r="P58" s="131">
        <f t="shared" ref="P58:P63" si="19">SUM(D58:O58)</f>
        <v>790582.01600000006</v>
      </c>
      <c r="Q58" s="58"/>
    </row>
    <row r="59" spans="1:18">
      <c r="A59" s="96"/>
      <c r="B59" s="88"/>
      <c r="C59" s="8" t="s">
        <v>16</v>
      </c>
      <c r="D59" s="114">
        <v>38682</v>
      </c>
      <c r="E59" s="114">
        <v>34273</v>
      </c>
      <c r="F59" s="114">
        <v>35770</v>
      </c>
      <c r="G59" s="114">
        <v>36912</v>
      </c>
      <c r="H59" s="114">
        <v>38251</v>
      </c>
      <c r="I59" s="114">
        <v>29671</v>
      </c>
      <c r="J59" s="128">
        <v>24685</v>
      </c>
      <c r="K59" s="128">
        <v>27243</v>
      </c>
      <c r="L59" s="128">
        <v>34168</v>
      </c>
      <c r="M59" s="128">
        <v>39510.016000000003</v>
      </c>
      <c r="N59" s="128">
        <v>38057</v>
      </c>
      <c r="O59" s="128">
        <v>39551</v>
      </c>
      <c r="P59" s="131">
        <f t="shared" si="19"/>
        <v>416773.016</v>
      </c>
      <c r="Q59" s="58"/>
    </row>
    <row r="60" spans="1:18" s="5" customFormat="1" ht="15">
      <c r="A60" s="57"/>
      <c r="B60" s="88"/>
      <c r="C60" s="9" t="s">
        <v>11</v>
      </c>
      <c r="D60" s="115">
        <f>D58+D59</f>
        <v>114809</v>
      </c>
      <c r="E60" s="115">
        <f t="shared" ref="E60:O60" si="20">E58+E59</f>
        <v>108729</v>
      </c>
      <c r="F60" s="115">
        <f t="shared" si="20"/>
        <v>116486</v>
      </c>
      <c r="G60" s="115">
        <f t="shared" si="20"/>
        <v>108165</v>
      </c>
      <c r="H60" s="115">
        <f t="shared" si="20"/>
        <v>108372</v>
      </c>
      <c r="I60" s="115">
        <f t="shared" si="20"/>
        <v>78909</v>
      </c>
      <c r="J60" s="123">
        <f t="shared" si="20"/>
        <v>48429</v>
      </c>
      <c r="K60" s="123">
        <f t="shared" si="20"/>
        <v>64660</v>
      </c>
      <c r="L60" s="123">
        <f t="shared" si="20"/>
        <v>103579</v>
      </c>
      <c r="M60" s="123">
        <f t="shared" si="20"/>
        <v>115107.03200000001</v>
      </c>
      <c r="N60" s="123">
        <f t="shared" si="20"/>
        <v>126985</v>
      </c>
      <c r="O60" s="123">
        <f t="shared" si="20"/>
        <v>113125</v>
      </c>
      <c r="P60" s="79">
        <f t="shared" si="19"/>
        <v>1207355.0320000001</v>
      </c>
      <c r="Q60" s="58"/>
      <c r="R60"/>
    </row>
    <row r="61" spans="1:18">
      <c r="A61" s="57" t="s">
        <v>348</v>
      </c>
      <c r="B61" s="57" t="s">
        <v>352</v>
      </c>
      <c r="C61" s="8" t="s">
        <v>12</v>
      </c>
      <c r="D61" s="113">
        <v>39954</v>
      </c>
      <c r="E61" s="113">
        <v>40961</v>
      </c>
      <c r="F61" s="113">
        <v>45872</v>
      </c>
      <c r="G61" s="113">
        <v>41958</v>
      </c>
      <c r="H61" s="113">
        <v>41679</v>
      </c>
      <c r="I61" s="113">
        <v>34092</v>
      </c>
      <c r="J61" s="122">
        <v>21888</v>
      </c>
      <c r="K61" s="122">
        <v>28628</v>
      </c>
      <c r="L61" s="122">
        <v>40413</v>
      </c>
      <c r="M61" s="122">
        <v>43221.016000000003</v>
      </c>
      <c r="N61" s="122">
        <v>49377</v>
      </c>
      <c r="O61" s="122">
        <v>40812</v>
      </c>
      <c r="P61" s="131">
        <f t="shared" si="19"/>
        <v>468855.016</v>
      </c>
      <c r="Q61" s="58"/>
    </row>
    <row r="62" spans="1:18">
      <c r="A62" s="96"/>
      <c r="B62" s="88"/>
      <c r="C62" s="8" t="s">
        <v>16</v>
      </c>
      <c r="D62" s="114">
        <v>15224</v>
      </c>
      <c r="E62" s="114">
        <v>15116</v>
      </c>
      <c r="F62" s="114">
        <v>15891</v>
      </c>
      <c r="G62" s="114">
        <v>17024</v>
      </c>
      <c r="H62" s="114">
        <v>15721</v>
      </c>
      <c r="I62" s="114">
        <v>12648</v>
      </c>
      <c r="J62" s="128">
        <v>11242</v>
      </c>
      <c r="K62" s="128">
        <v>11203</v>
      </c>
      <c r="L62" s="128">
        <v>15561</v>
      </c>
      <c r="M62" s="128">
        <v>18727.016</v>
      </c>
      <c r="N62" s="128">
        <v>18070</v>
      </c>
      <c r="O62" s="128">
        <v>17530</v>
      </c>
      <c r="P62" s="131">
        <f t="shared" si="19"/>
        <v>183957.016</v>
      </c>
      <c r="Q62" s="58"/>
    </row>
    <row r="63" spans="1:18">
      <c r="A63" s="57"/>
      <c r="B63" s="88"/>
      <c r="C63" s="9" t="s">
        <v>11</v>
      </c>
      <c r="D63" s="115">
        <f>D61+D62</f>
        <v>55178</v>
      </c>
      <c r="E63" s="115">
        <f t="shared" ref="E63:O63" si="21">E61+E62</f>
        <v>56077</v>
      </c>
      <c r="F63" s="115">
        <f t="shared" si="21"/>
        <v>61763</v>
      </c>
      <c r="G63" s="115">
        <f t="shared" si="21"/>
        <v>58982</v>
      </c>
      <c r="H63" s="115">
        <f t="shared" si="21"/>
        <v>57400</v>
      </c>
      <c r="I63" s="115">
        <f t="shared" si="21"/>
        <v>46740</v>
      </c>
      <c r="J63" s="123">
        <f t="shared" si="21"/>
        <v>33130</v>
      </c>
      <c r="K63" s="123">
        <f t="shared" si="21"/>
        <v>39831</v>
      </c>
      <c r="L63" s="123">
        <f t="shared" si="21"/>
        <v>55974</v>
      </c>
      <c r="M63" s="123">
        <f t="shared" si="21"/>
        <v>61948.032000000007</v>
      </c>
      <c r="N63" s="123">
        <f t="shared" si="21"/>
        <v>67447</v>
      </c>
      <c r="O63" s="123">
        <f t="shared" si="21"/>
        <v>58342</v>
      </c>
      <c r="P63" s="79">
        <f t="shared" si="19"/>
        <v>652812.03200000001</v>
      </c>
      <c r="Q63" s="58"/>
    </row>
    <row r="64" spans="1:18">
      <c r="A64" s="57" t="s">
        <v>349</v>
      </c>
      <c r="B64" s="57" t="s">
        <v>353</v>
      </c>
      <c r="C64" s="8" t="s">
        <v>12</v>
      </c>
      <c r="D64" s="113">
        <v>1763.6</v>
      </c>
      <c r="E64" s="113">
        <v>1349.1</v>
      </c>
      <c r="F64" s="113">
        <v>1532.6</v>
      </c>
      <c r="G64" s="113">
        <v>1198.5999999999999</v>
      </c>
      <c r="H64" s="113">
        <v>1049.8</v>
      </c>
      <c r="I64" s="113">
        <v>842.4</v>
      </c>
      <c r="J64" s="122">
        <v>63.475000000000001</v>
      </c>
      <c r="K64" s="122">
        <v>537.19600000000003</v>
      </c>
      <c r="L64" s="122">
        <v>1162.5139999999999</v>
      </c>
      <c r="M64" s="122">
        <v>1120.492</v>
      </c>
      <c r="N64" s="122">
        <v>1459.779</v>
      </c>
      <c r="O64" s="122">
        <v>1018.145</v>
      </c>
      <c r="P64" s="131">
        <f t="shared" ref="P64:P66" si="22">SUM(D64:O64)</f>
        <v>13097.701000000001</v>
      </c>
      <c r="Q64" s="58"/>
    </row>
    <row r="65" spans="1:18">
      <c r="A65" s="96"/>
      <c r="B65" s="88"/>
      <c r="C65" s="8" t="s">
        <v>16</v>
      </c>
      <c r="D65" s="114">
        <v>800.7</v>
      </c>
      <c r="E65" s="114">
        <v>390.2</v>
      </c>
      <c r="F65" s="114">
        <v>371.1</v>
      </c>
      <c r="G65" s="114">
        <v>241</v>
      </c>
      <c r="H65" s="114">
        <v>369.4</v>
      </c>
      <c r="I65" s="114">
        <v>227.5</v>
      </c>
      <c r="J65" s="128">
        <v>76.628</v>
      </c>
      <c r="K65" s="128">
        <v>181.48599999999999</v>
      </c>
      <c r="L65" s="128">
        <v>272.49400000000003</v>
      </c>
      <c r="M65" s="128">
        <v>223.93899999999999</v>
      </c>
      <c r="N65" s="128">
        <v>233.41399999999999</v>
      </c>
      <c r="O65" s="128">
        <v>215.68299999999999</v>
      </c>
      <c r="P65" s="131">
        <f t="shared" si="22"/>
        <v>3603.5439999999999</v>
      </c>
      <c r="Q65" s="58"/>
    </row>
    <row r="66" spans="1:18">
      <c r="A66" s="57"/>
      <c r="B66" s="88"/>
      <c r="C66" s="9" t="s">
        <v>11</v>
      </c>
      <c r="D66" s="115">
        <f>D64+D65</f>
        <v>2564.3000000000002</v>
      </c>
      <c r="E66" s="115">
        <f t="shared" ref="E66:O66" si="23">E64+E65</f>
        <v>1739.3</v>
      </c>
      <c r="F66" s="115">
        <f t="shared" si="23"/>
        <v>1903.6999999999998</v>
      </c>
      <c r="G66" s="115">
        <f t="shared" si="23"/>
        <v>1439.6</v>
      </c>
      <c r="H66" s="115">
        <f t="shared" si="23"/>
        <v>1419.1999999999998</v>
      </c>
      <c r="I66" s="115">
        <f t="shared" si="23"/>
        <v>1069.9000000000001</v>
      </c>
      <c r="J66" s="123">
        <f t="shared" si="23"/>
        <v>140.10300000000001</v>
      </c>
      <c r="K66" s="123">
        <f t="shared" si="23"/>
        <v>718.68200000000002</v>
      </c>
      <c r="L66" s="123">
        <f t="shared" si="23"/>
        <v>1435.0079999999998</v>
      </c>
      <c r="M66" s="123">
        <f t="shared" si="23"/>
        <v>1344.431</v>
      </c>
      <c r="N66" s="123">
        <f t="shared" si="23"/>
        <v>1693.193</v>
      </c>
      <c r="O66" s="123">
        <f t="shared" si="23"/>
        <v>1233.828</v>
      </c>
      <c r="P66" s="79">
        <f t="shared" si="22"/>
        <v>16701.244999999999</v>
      </c>
      <c r="Q66" s="58"/>
    </row>
    <row r="67" spans="1:18">
      <c r="A67" s="57" t="s">
        <v>349</v>
      </c>
      <c r="B67" s="57" t="s">
        <v>354</v>
      </c>
      <c r="C67" s="8" t="s">
        <v>12</v>
      </c>
      <c r="D67" s="113">
        <v>959.2</v>
      </c>
      <c r="E67" s="113">
        <v>654.4</v>
      </c>
      <c r="F67" s="113">
        <v>571.70000000000005</v>
      </c>
      <c r="G67" s="113">
        <v>404.8</v>
      </c>
      <c r="H67" s="113">
        <v>375</v>
      </c>
      <c r="I67" s="113">
        <v>275.10000000000002</v>
      </c>
      <c r="J67" s="122">
        <v>60.249000000000002</v>
      </c>
      <c r="K67" s="122">
        <v>234.96799999999999</v>
      </c>
      <c r="L67" s="122">
        <v>537.48</v>
      </c>
      <c r="M67" s="122">
        <v>460.35599999999999</v>
      </c>
      <c r="N67" s="122">
        <v>611.78399999999999</v>
      </c>
      <c r="O67" s="122">
        <v>486.30099999999999</v>
      </c>
      <c r="P67" s="131">
        <f t="shared" ref="P67:P69" si="24">SUM(D67:O67)</f>
        <v>5631.3379999999997</v>
      </c>
      <c r="Q67" s="58"/>
    </row>
    <row r="68" spans="1:18">
      <c r="A68" s="96"/>
      <c r="C68" s="8" t="s">
        <v>16</v>
      </c>
      <c r="D68" s="114">
        <v>544.5</v>
      </c>
      <c r="E68" s="114">
        <v>186.5</v>
      </c>
      <c r="F68" s="114">
        <v>136</v>
      </c>
      <c r="G68" s="114">
        <v>84.6</v>
      </c>
      <c r="H68" s="114">
        <v>86.5</v>
      </c>
      <c r="I68" s="114">
        <v>67.5</v>
      </c>
      <c r="J68" s="128">
        <v>63.594999999999999</v>
      </c>
      <c r="K68" s="128">
        <v>61.502000000000002</v>
      </c>
      <c r="L68" s="128">
        <v>90.82</v>
      </c>
      <c r="M68" s="128">
        <v>92.948999999999998</v>
      </c>
      <c r="N68" s="128">
        <v>146.63300000000001</v>
      </c>
      <c r="O68" s="128">
        <v>175.83600000000001</v>
      </c>
      <c r="P68" s="131">
        <f t="shared" si="24"/>
        <v>1736.9349999999999</v>
      </c>
      <c r="Q68" s="58"/>
    </row>
    <row r="69" spans="1:18">
      <c r="A69" s="57"/>
      <c r="C69" s="9" t="s">
        <v>11</v>
      </c>
      <c r="D69" s="115">
        <f>D67+D68</f>
        <v>1503.7</v>
      </c>
      <c r="E69" s="115">
        <f t="shared" ref="E69:O69" si="25">E67+E68</f>
        <v>840.9</v>
      </c>
      <c r="F69" s="115">
        <f t="shared" si="25"/>
        <v>707.7</v>
      </c>
      <c r="G69" s="115">
        <f t="shared" si="25"/>
        <v>489.4</v>
      </c>
      <c r="H69" s="115">
        <f t="shared" si="25"/>
        <v>461.5</v>
      </c>
      <c r="I69" s="115">
        <f t="shared" si="25"/>
        <v>342.6</v>
      </c>
      <c r="J69" s="123">
        <f t="shared" si="25"/>
        <v>123.84399999999999</v>
      </c>
      <c r="K69" s="123">
        <f t="shared" si="25"/>
        <v>296.46999999999997</v>
      </c>
      <c r="L69" s="123">
        <f t="shared" si="25"/>
        <v>628.29999999999995</v>
      </c>
      <c r="M69" s="123">
        <f t="shared" si="25"/>
        <v>553.30499999999995</v>
      </c>
      <c r="N69" s="123">
        <f t="shared" si="25"/>
        <v>758.41700000000003</v>
      </c>
      <c r="O69" s="123">
        <f t="shared" si="25"/>
        <v>662.13699999999994</v>
      </c>
      <c r="P69" s="79">
        <f t="shared" si="24"/>
        <v>7368.273000000001</v>
      </c>
      <c r="Q69" s="58"/>
    </row>
    <row r="70" spans="1:18">
      <c r="A70" s="57"/>
      <c r="B70" s="88"/>
      <c r="C70" s="58"/>
      <c r="D70" s="102"/>
      <c r="E70" s="102"/>
      <c r="F70" s="102"/>
      <c r="G70" s="102"/>
      <c r="H70" s="102"/>
      <c r="I70" s="102"/>
      <c r="J70" s="124"/>
      <c r="K70" s="124"/>
      <c r="L70" s="124"/>
      <c r="M70" s="124"/>
      <c r="N70" s="124"/>
      <c r="O70" s="124"/>
      <c r="P70" s="131"/>
      <c r="Q70" s="58"/>
    </row>
    <row r="71" spans="1:18" ht="15">
      <c r="A71" s="57" t="s">
        <v>60</v>
      </c>
      <c r="B71" s="88" t="s">
        <v>339</v>
      </c>
      <c r="C71" s="8" t="s">
        <v>12</v>
      </c>
      <c r="D71" s="113">
        <v>107</v>
      </c>
      <c r="E71" s="113">
        <v>0</v>
      </c>
      <c r="F71" s="113">
        <v>0</v>
      </c>
      <c r="G71" s="113">
        <v>0.5</v>
      </c>
      <c r="H71" s="113">
        <v>0.1</v>
      </c>
      <c r="I71" s="113">
        <v>0</v>
      </c>
      <c r="J71" s="122">
        <v>1.6E-2</v>
      </c>
      <c r="K71" s="122">
        <v>0</v>
      </c>
      <c r="L71" s="122">
        <v>4.0000000000000001E-3</v>
      </c>
      <c r="M71" s="122">
        <v>7.0000000000000001E-3</v>
      </c>
      <c r="N71" s="122">
        <v>9.4E-2</v>
      </c>
      <c r="O71" s="122">
        <v>8.1000000000000003E-2</v>
      </c>
      <c r="P71" s="131">
        <f t="shared" si="3"/>
        <v>107.80200000000001</v>
      </c>
      <c r="Q71" s="58"/>
      <c r="R71" s="5"/>
    </row>
    <row r="72" spans="1:18">
      <c r="A72" s="57"/>
      <c r="B72" s="57" t="s">
        <v>372</v>
      </c>
      <c r="C72" s="8" t="s">
        <v>16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28">
        <v>0</v>
      </c>
      <c r="K72" s="128">
        <v>1E-3</v>
      </c>
      <c r="L72" s="128">
        <v>8.0000000000000002E-3</v>
      </c>
      <c r="M72" s="128">
        <v>3.6999999999999998E-2</v>
      </c>
      <c r="N72" s="128">
        <v>6.6000000000000003E-2</v>
      </c>
      <c r="O72" s="128">
        <v>0.03</v>
      </c>
      <c r="P72" s="131">
        <f t="shared" si="3"/>
        <v>0.14200000000000002</v>
      </c>
      <c r="Q72" s="58"/>
    </row>
    <row r="73" spans="1:18">
      <c r="A73" s="57"/>
      <c r="C73" s="9" t="s">
        <v>11</v>
      </c>
      <c r="D73" s="115">
        <f>D71+D72</f>
        <v>107</v>
      </c>
      <c r="E73" s="115">
        <f t="shared" ref="E73:O73" si="26">E71+E72</f>
        <v>0</v>
      </c>
      <c r="F73" s="115">
        <f t="shared" si="26"/>
        <v>0</v>
      </c>
      <c r="G73" s="115">
        <f t="shared" si="26"/>
        <v>0.5</v>
      </c>
      <c r="H73" s="115">
        <f t="shared" si="26"/>
        <v>0.1</v>
      </c>
      <c r="I73" s="115">
        <f t="shared" si="26"/>
        <v>0</v>
      </c>
      <c r="J73" s="123">
        <f t="shared" si="26"/>
        <v>1.6E-2</v>
      </c>
      <c r="K73" s="123">
        <f t="shared" si="26"/>
        <v>1E-3</v>
      </c>
      <c r="L73" s="123">
        <f t="shared" si="26"/>
        <v>1.2E-2</v>
      </c>
      <c r="M73" s="123">
        <f t="shared" si="26"/>
        <v>4.3999999999999997E-2</v>
      </c>
      <c r="N73" s="123">
        <f t="shared" si="26"/>
        <v>0.16</v>
      </c>
      <c r="O73" s="123">
        <f t="shared" si="26"/>
        <v>0.111</v>
      </c>
      <c r="P73" s="79">
        <f t="shared" si="3"/>
        <v>107.944</v>
      </c>
      <c r="Q73" s="58"/>
    </row>
    <row r="74" spans="1:18" ht="15">
      <c r="A74" s="57"/>
      <c r="B74" s="57" t="s">
        <v>373</v>
      </c>
      <c r="C74" s="8" t="s">
        <v>12</v>
      </c>
      <c r="D74" s="113">
        <v>12533</v>
      </c>
      <c r="E74" s="113">
        <v>13452</v>
      </c>
      <c r="F74" s="113">
        <v>12757</v>
      </c>
      <c r="G74" s="113">
        <v>11512</v>
      </c>
      <c r="H74" s="113">
        <v>8517</v>
      </c>
      <c r="I74" s="113">
        <v>2804</v>
      </c>
      <c r="J74" s="122">
        <v>1378</v>
      </c>
      <c r="K74" s="122">
        <v>3467</v>
      </c>
      <c r="L74" s="122">
        <v>10009</v>
      </c>
      <c r="M74" s="122">
        <v>10643.482</v>
      </c>
      <c r="N74" s="122">
        <v>15765</v>
      </c>
      <c r="O74" s="122">
        <v>11850</v>
      </c>
      <c r="P74" s="131">
        <f t="shared" ref="P74:P76" si="27">SUM(D74:O74)</f>
        <v>114687.482</v>
      </c>
      <c r="Q74" s="58"/>
      <c r="R74" s="5"/>
    </row>
    <row r="75" spans="1:18">
      <c r="A75" s="57"/>
      <c r="C75" s="8" t="s">
        <v>16</v>
      </c>
      <c r="D75" s="114">
        <v>4019</v>
      </c>
      <c r="E75" s="114">
        <v>3939</v>
      </c>
      <c r="F75" s="114">
        <v>4672</v>
      </c>
      <c r="G75" s="114">
        <v>5277</v>
      </c>
      <c r="H75" s="114">
        <v>3975</v>
      </c>
      <c r="I75" s="114">
        <v>2200</v>
      </c>
      <c r="J75" s="128">
        <v>1345</v>
      </c>
      <c r="K75" s="128">
        <v>1896</v>
      </c>
      <c r="L75" s="128">
        <v>2666</v>
      </c>
      <c r="M75" s="128">
        <v>3349.4810000000002</v>
      </c>
      <c r="N75" s="128">
        <v>2942</v>
      </c>
      <c r="O75" s="128">
        <v>2917</v>
      </c>
      <c r="P75" s="131">
        <f t="shared" si="27"/>
        <v>39197.481</v>
      </c>
      <c r="Q75" s="58"/>
    </row>
    <row r="76" spans="1:18">
      <c r="A76" s="57"/>
      <c r="B76" s="57"/>
      <c r="C76" s="9" t="s">
        <v>11</v>
      </c>
      <c r="D76" s="115">
        <f>D74+D75</f>
        <v>16552</v>
      </c>
      <c r="E76" s="115">
        <f t="shared" ref="E76:O76" si="28">E74+E75</f>
        <v>17391</v>
      </c>
      <c r="F76" s="115">
        <f t="shared" si="28"/>
        <v>17429</v>
      </c>
      <c r="G76" s="115">
        <f t="shared" si="28"/>
        <v>16789</v>
      </c>
      <c r="H76" s="115">
        <f t="shared" si="28"/>
        <v>12492</v>
      </c>
      <c r="I76" s="115">
        <f t="shared" si="28"/>
        <v>5004</v>
      </c>
      <c r="J76" s="123">
        <f t="shared" si="28"/>
        <v>2723</v>
      </c>
      <c r="K76" s="123">
        <f t="shared" si="28"/>
        <v>5363</v>
      </c>
      <c r="L76" s="123">
        <f t="shared" si="28"/>
        <v>12675</v>
      </c>
      <c r="M76" s="123">
        <f t="shared" si="28"/>
        <v>13992.963</v>
      </c>
      <c r="N76" s="123">
        <f t="shared" si="28"/>
        <v>18707</v>
      </c>
      <c r="O76" s="123">
        <f t="shared" si="28"/>
        <v>14767</v>
      </c>
      <c r="P76" s="79">
        <f t="shared" si="27"/>
        <v>153884.96299999999</v>
      </c>
      <c r="Q76" s="58"/>
    </row>
    <row r="77" spans="1:18" ht="15">
      <c r="A77" s="57"/>
      <c r="B77" s="57" t="s">
        <v>374</v>
      </c>
      <c r="C77" s="8" t="s">
        <v>12</v>
      </c>
      <c r="D77" s="113">
        <v>4291</v>
      </c>
      <c r="E77" s="113">
        <v>4360</v>
      </c>
      <c r="F77" s="113">
        <v>4167</v>
      </c>
      <c r="G77" s="113">
        <v>3566</v>
      </c>
      <c r="H77" s="113">
        <v>3288</v>
      </c>
      <c r="I77" s="113">
        <v>1794</v>
      </c>
      <c r="J77" s="122">
        <v>395</v>
      </c>
      <c r="K77" s="122">
        <v>966</v>
      </c>
      <c r="L77" s="122">
        <v>2750</v>
      </c>
      <c r="M77" s="122">
        <v>3584.5</v>
      </c>
      <c r="N77" s="122">
        <v>5272</v>
      </c>
      <c r="O77" s="122">
        <v>5124</v>
      </c>
      <c r="P77" s="131">
        <f t="shared" ref="P77:P79" si="29">SUM(D77:O77)</f>
        <v>39557.5</v>
      </c>
      <c r="Q77" s="58"/>
      <c r="R77" s="5"/>
    </row>
    <row r="78" spans="1:18">
      <c r="A78" s="57"/>
      <c r="B78" s="57"/>
      <c r="C78" s="8" t="s">
        <v>16</v>
      </c>
      <c r="D78" s="114">
        <v>2480</v>
      </c>
      <c r="E78" s="114">
        <v>2161</v>
      </c>
      <c r="F78" s="114">
        <v>2297</v>
      </c>
      <c r="G78" s="114">
        <v>2334</v>
      </c>
      <c r="H78" s="114">
        <v>2424</v>
      </c>
      <c r="I78" s="114">
        <v>1745</v>
      </c>
      <c r="J78" s="128">
        <v>367</v>
      </c>
      <c r="K78" s="128">
        <v>719</v>
      </c>
      <c r="L78" s="128">
        <v>883</v>
      </c>
      <c r="M78" s="128">
        <v>1833.4</v>
      </c>
      <c r="N78" s="128">
        <v>2457</v>
      </c>
      <c r="O78" s="128">
        <v>3139</v>
      </c>
      <c r="P78" s="131">
        <f t="shared" si="29"/>
        <v>22839.4</v>
      </c>
      <c r="Q78" s="58"/>
    </row>
    <row r="79" spans="1:18">
      <c r="A79" s="57"/>
      <c r="C79" s="9" t="s">
        <v>11</v>
      </c>
      <c r="D79" s="115">
        <f>D77+D78</f>
        <v>6771</v>
      </c>
      <c r="E79" s="115">
        <f t="shared" ref="E79:O79" si="30">E77+E78</f>
        <v>6521</v>
      </c>
      <c r="F79" s="115">
        <f t="shared" si="30"/>
        <v>6464</v>
      </c>
      <c r="G79" s="115">
        <f t="shared" si="30"/>
        <v>5900</v>
      </c>
      <c r="H79" s="115">
        <f t="shared" si="30"/>
        <v>5712</v>
      </c>
      <c r="I79" s="115">
        <f t="shared" si="30"/>
        <v>3539</v>
      </c>
      <c r="J79" s="123">
        <f t="shared" si="30"/>
        <v>762</v>
      </c>
      <c r="K79" s="123">
        <f t="shared" si="30"/>
        <v>1685</v>
      </c>
      <c r="L79" s="123">
        <f t="shared" si="30"/>
        <v>3633</v>
      </c>
      <c r="M79" s="123">
        <f t="shared" si="30"/>
        <v>5417.9</v>
      </c>
      <c r="N79" s="123">
        <f t="shared" si="30"/>
        <v>7729</v>
      </c>
      <c r="O79" s="123">
        <f t="shared" si="30"/>
        <v>8263</v>
      </c>
      <c r="P79" s="79">
        <f t="shared" si="29"/>
        <v>62396.9</v>
      </c>
      <c r="Q79" s="58"/>
    </row>
    <row r="80" spans="1:18">
      <c r="A80" s="57"/>
      <c r="B80" s="88"/>
      <c r="C80" s="58"/>
      <c r="D80" s="102"/>
      <c r="E80" s="102"/>
      <c r="F80" s="102"/>
      <c r="G80" s="102"/>
      <c r="H80" s="102"/>
      <c r="I80" s="102"/>
      <c r="J80" s="124"/>
      <c r="K80" s="124"/>
      <c r="L80" s="124"/>
      <c r="M80" s="124"/>
      <c r="N80" s="124"/>
      <c r="O80" s="124"/>
      <c r="P80" s="131"/>
      <c r="Q80" s="58"/>
    </row>
    <row r="81" spans="1:18">
      <c r="A81" s="57" t="s">
        <v>61</v>
      </c>
      <c r="B81" s="86" t="s">
        <v>139</v>
      </c>
      <c r="C81" s="8" t="s">
        <v>12</v>
      </c>
      <c r="D81" s="113">
        <v>7525</v>
      </c>
      <c r="E81" s="113">
        <v>9118</v>
      </c>
      <c r="F81" s="113">
        <v>8143</v>
      </c>
      <c r="G81" s="113">
        <v>7016</v>
      </c>
      <c r="H81" s="113">
        <v>7006</v>
      </c>
      <c r="I81" s="113">
        <v>5464</v>
      </c>
      <c r="J81" s="122">
        <v>1692</v>
      </c>
      <c r="K81" s="122">
        <v>2726</v>
      </c>
      <c r="L81" s="122">
        <v>9525</v>
      </c>
      <c r="M81" s="122">
        <v>7848.2730000000001</v>
      </c>
      <c r="N81" s="122">
        <v>9709</v>
      </c>
      <c r="O81" s="122">
        <v>8393</v>
      </c>
      <c r="P81" s="131">
        <f t="shared" si="3"/>
        <v>84165.273000000001</v>
      </c>
      <c r="Q81" s="58"/>
    </row>
    <row r="82" spans="1:18">
      <c r="A82" s="57"/>
      <c r="B82" s="86" t="s">
        <v>130</v>
      </c>
      <c r="C82" s="8" t="s">
        <v>16</v>
      </c>
      <c r="D82" s="114">
        <v>2685</v>
      </c>
      <c r="E82" s="114">
        <v>3184</v>
      </c>
      <c r="F82" s="114">
        <v>3047</v>
      </c>
      <c r="G82" s="114">
        <v>2722</v>
      </c>
      <c r="H82" s="114">
        <v>2660</v>
      </c>
      <c r="I82" s="114">
        <v>2425</v>
      </c>
      <c r="J82" s="128">
        <v>1952</v>
      </c>
      <c r="K82" s="128">
        <v>1916</v>
      </c>
      <c r="L82" s="128">
        <v>2400</v>
      </c>
      <c r="M82" s="128">
        <v>3398.2730000000001</v>
      </c>
      <c r="N82" s="128">
        <v>3923</v>
      </c>
      <c r="O82" s="128">
        <v>3261</v>
      </c>
      <c r="P82" s="131">
        <f t="shared" si="3"/>
        <v>33573.273000000001</v>
      </c>
      <c r="Q82" s="58"/>
    </row>
    <row r="83" spans="1:18">
      <c r="A83" s="57"/>
      <c r="B83" s="57" t="s">
        <v>271</v>
      </c>
      <c r="C83" s="9" t="s">
        <v>11</v>
      </c>
      <c r="D83" s="115">
        <f>D81+D82</f>
        <v>10210</v>
      </c>
      <c r="E83" s="115">
        <f t="shared" ref="E83:O83" si="31">E81+E82</f>
        <v>12302</v>
      </c>
      <c r="F83" s="115">
        <f t="shared" si="31"/>
        <v>11190</v>
      </c>
      <c r="G83" s="115">
        <f t="shared" si="31"/>
        <v>9738</v>
      </c>
      <c r="H83" s="115">
        <f t="shared" si="31"/>
        <v>9666</v>
      </c>
      <c r="I83" s="115">
        <f t="shared" si="31"/>
        <v>7889</v>
      </c>
      <c r="J83" s="123">
        <f t="shared" si="31"/>
        <v>3644</v>
      </c>
      <c r="K83" s="123">
        <f t="shared" si="31"/>
        <v>4642</v>
      </c>
      <c r="L83" s="123">
        <f t="shared" si="31"/>
        <v>11925</v>
      </c>
      <c r="M83" s="123">
        <f t="shared" si="31"/>
        <v>11246.546</v>
      </c>
      <c r="N83" s="123">
        <f t="shared" si="31"/>
        <v>13632</v>
      </c>
      <c r="O83" s="123">
        <f t="shared" si="31"/>
        <v>11654</v>
      </c>
      <c r="P83" s="79">
        <f t="shared" si="3"/>
        <v>117738.546</v>
      </c>
      <c r="Q83" s="58"/>
    </row>
    <row r="84" spans="1:18">
      <c r="A84" s="57"/>
      <c r="B84" s="88"/>
      <c r="C84" s="58"/>
      <c r="D84" s="102"/>
      <c r="E84" s="102"/>
      <c r="F84" s="102"/>
      <c r="G84" s="102"/>
      <c r="H84" s="102"/>
      <c r="I84" s="102"/>
      <c r="J84" s="124"/>
      <c r="K84" s="124"/>
      <c r="L84" s="124"/>
      <c r="M84" s="124"/>
      <c r="N84" s="124"/>
      <c r="O84" s="124"/>
      <c r="P84" s="131"/>
      <c r="Q84" s="58"/>
    </row>
    <row r="85" spans="1:18">
      <c r="A85" s="57" t="s">
        <v>62</v>
      </c>
      <c r="B85" s="88" t="s">
        <v>140</v>
      </c>
      <c r="C85" s="8" t="s">
        <v>12</v>
      </c>
      <c r="D85" s="113">
        <v>3785.8</v>
      </c>
      <c r="E85" s="113">
        <v>4416.3</v>
      </c>
      <c r="F85" s="113">
        <v>3732.5</v>
      </c>
      <c r="G85" s="113">
        <v>3547.3</v>
      </c>
      <c r="H85" s="113">
        <v>3014.3</v>
      </c>
      <c r="I85" s="113">
        <v>686.1</v>
      </c>
      <c r="J85" s="122">
        <v>1532.1</v>
      </c>
      <c r="K85" s="122">
        <v>2742.2</v>
      </c>
      <c r="L85" s="122">
        <v>3655.2</v>
      </c>
      <c r="M85" s="122">
        <v>3549</v>
      </c>
      <c r="N85" s="122">
        <v>5122.3</v>
      </c>
      <c r="O85" s="122">
        <v>3542.4</v>
      </c>
      <c r="P85" s="131">
        <f t="shared" si="3"/>
        <v>39325.5</v>
      </c>
      <c r="Q85" s="58"/>
    </row>
    <row r="86" spans="1:18">
      <c r="A86" s="57"/>
      <c r="B86" s="57" t="s">
        <v>272</v>
      </c>
      <c r="C86" s="8" t="s">
        <v>16</v>
      </c>
      <c r="D86" s="114">
        <v>1701.8</v>
      </c>
      <c r="E86" s="114">
        <v>1470.3</v>
      </c>
      <c r="F86" s="114">
        <v>1527.4</v>
      </c>
      <c r="G86" s="114">
        <v>1877.3</v>
      </c>
      <c r="H86" s="114">
        <v>1714.3</v>
      </c>
      <c r="I86" s="114">
        <v>542.1</v>
      </c>
      <c r="J86" s="128">
        <v>1376.1</v>
      </c>
      <c r="K86" s="128">
        <v>1679.2</v>
      </c>
      <c r="L86" s="128">
        <v>1267.2</v>
      </c>
      <c r="M86" s="128">
        <v>1491</v>
      </c>
      <c r="N86" s="128">
        <v>1532.3</v>
      </c>
      <c r="O86" s="128">
        <v>1484.4</v>
      </c>
      <c r="P86" s="131">
        <f t="shared" si="3"/>
        <v>17663.400000000001</v>
      </c>
      <c r="Q86" s="58"/>
    </row>
    <row r="87" spans="1:18">
      <c r="A87" s="57"/>
      <c r="B87" s="57"/>
      <c r="C87" s="9" t="s">
        <v>11</v>
      </c>
      <c r="D87" s="115">
        <f>D85+D86</f>
        <v>5487.6</v>
      </c>
      <c r="E87" s="115">
        <f t="shared" ref="E87:O87" si="32">E85+E86</f>
        <v>5886.6</v>
      </c>
      <c r="F87" s="115">
        <f t="shared" si="32"/>
        <v>5259.9</v>
      </c>
      <c r="G87" s="115">
        <f t="shared" si="32"/>
        <v>5424.6</v>
      </c>
      <c r="H87" s="115">
        <f t="shared" si="32"/>
        <v>4728.6000000000004</v>
      </c>
      <c r="I87" s="115">
        <f t="shared" si="32"/>
        <v>1228.2</v>
      </c>
      <c r="J87" s="123">
        <f t="shared" si="32"/>
        <v>2908.2</v>
      </c>
      <c r="K87" s="123">
        <f t="shared" si="32"/>
        <v>4421.3999999999996</v>
      </c>
      <c r="L87" s="123">
        <f t="shared" si="32"/>
        <v>4922.3999999999996</v>
      </c>
      <c r="M87" s="123">
        <f t="shared" si="32"/>
        <v>5040</v>
      </c>
      <c r="N87" s="123">
        <f t="shared" si="32"/>
        <v>6654.6</v>
      </c>
      <c r="O87" s="123">
        <f t="shared" si="32"/>
        <v>5026.8</v>
      </c>
      <c r="P87" s="79">
        <f t="shared" si="3"/>
        <v>56988.9</v>
      </c>
      <c r="Q87" s="58"/>
    </row>
    <row r="88" spans="1:18">
      <c r="A88" s="57"/>
      <c r="B88" s="57" t="s">
        <v>273</v>
      </c>
      <c r="C88" s="8" t="s">
        <v>12</v>
      </c>
      <c r="D88" s="113">
        <v>6078.8</v>
      </c>
      <c r="E88" s="113">
        <v>6541.3</v>
      </c>
      <c r="F88" s="113">
        <v>5920.4</v>
      </c>
      <c r="G88" s="113">
        <v>6122.3</v>
      </c>
      <c r="H88" s="113">
        <v>4598.3999999999996</v>
      </c>
      <c r="I88" s="113">
        <v>2153</v>
      </c>
      <c r="J88" s="122">
        <v>81.2</v>
      </c>
      <c r="K88" s="122">
        <v>0</v>
      </c>
      <c r="L88" s="122">
        <v>4927.3999999999996</v>
      </c>
      <c r="M88" s="122">
        <v>5593.2</v>
      </c>
      <c r="N88" s="122">
        <v>8124.1</v>
      </c>
      <c r="O88" s="122">
        <v>6392</v>
      </c>
      <c r="P88" s="131">
        <f t="shared" ref="P88:P90" si="33">SUM(D88:O88)</f>
        <v>56532.099999999991</v>
      </c>
      <c r="Q88" s="58"/>
    </row>
    <row r="89" spans="1:18">
      <c r="A89" s="57"/>
      <c r="B89" s="57"/>
      <c r="C89" s="8" t="s">
        <v>16</v>
      </c>
      <c r="D89" s="114">
        <v>2462.8000000000002</v>
      </c>
      <c r="E89" s="114">
        <v>2240.3000000000002</v>
      </c>
      <c r="F89" s="114">
        <v>1980.4</v>
      </c>
      <c r="G89" s="114">
        <v>2086.3000000000002</v>
      </c>
      <c r="H89" s="114">
        <v>1799.4</v>
      </c>
      <c r="I89" s="114">
        <v>1468</v>
      </c>
      <c r="J89" s="128">
        <v>221.2</v>
      </c>
      <c r="K89" s="128">
        <v>0</v>
      </c>
      <c r="L89" s="128">
        <v>1419.4</v>
      </c>
      <c r="M89" s="128">
        <v>2156.1999999999998</v>
      </c>
      <c r="N89" s="128">
        <v>2509.1</v>
      </c>
      <c r="O89" s="128">
        <v>3058</v>
      </c>
      <c r="P89" s="131">
        <f t="shared" si="33"/>
        <v>21401.1</v>
      </c>
      <c r="Q89" s="58"/>
    </row>
    <row r="90" spans="1:18">
      <c r="A90" s="57"/>
      <c r="C90" s="9" t="s">
        <v>11</v>
      </c>
      <c r="D90" s="115">
        <f>D88+D89</f>
        <v>8541.6</v>
      </c>
      <c r="E90" s="115">
        <f t="shared" ref="E90:O90" si="34">E88+E89</f>
        <v>8781.6</v>
      </c>
      <c r="F90" s="115">
        <f t="shared" si="34"/>
        <v>7900.7999999999993</v>
      </c>
      <c r="G90" s="115">
        <f t="shared" si="34"/>
        <v>8208.6</v>
      </c>
      <c r="H90" s="115">
        <f t="shared" si="34"/>
        <v>6397.7999999999993</v>
      </c>
      <c r="I90" s="115">
        <f t="shared" si="34"/>
        <v>3621</v>
      </c>
      <c r="J90" s="123">
        <f t="shared" si="34"/>
        <v>302.39999999999998</v>
      </c>
      <c r="K90" s="123">
        <f t="shared" si="34"/>
        <v>0</v>
      </c>
      <c r="L90" s="123">
        <f t="shared" si="34"/>
        <v>6346.7999999999993</v>
      </c>
      <c r="M90" s="123">
        <f t="shared" si="34"/>
        <v>7749.4</v>
      </c>
      <c r="N90" s="123">
        <f t="shared" si="34"/>
        <v>10633.2</v>
      </c>
      <c r="O90" s="123">
        <f t="shared" si="34"/>
        <v>9450</v>
      </c>
      <c r="P90" s="79">
        <f t="shared" si="33"/>
        <v>77933.2</v>
      </c>
      <c r="Q90" s="58"/>
    </row>
    <row r="91" spans="1:18">
      <c r="A91" s="57"/>
      <c r="B91" s="90"/>
      <c r="C91" s="58"/>
      <c r="D91" s="102"/>
      <c r="E91" s="102"/>
      <c r="F91" s="102"/>
      <c r="G91" s="102"/>
      <c r="H91" s="102"/>
      <c r="I91" s="102"/>
      <c r="J91" s="124"/>
      <c r="K91" s="124"/>
      <c r="L91" s="124"/>
      <c r="M91" s="124"/>
      <c r="N91" s="124"/>
      <c r="O91" s="124"/>
      <c r="P91" s="131"/>
      <c r="Q91" s="58"/>
    </row>
    <row r="92" spans="1:18">
      <c r="A92" s="57" t="s">
        <v>63</v>
      </c>
      <c r="B92" s="90" t="s">
        <v>141</v>
      </c>
      <c r="C92" s="8" t="s">
        <v>12</v>
      </c>
      <c r="D92" s="113">
        <v>12219</v>
      </c>
      <c r="E92" s="113">
        <v>13057</v>
      </c>
      <c r="F92" s="113">
        <v>11178</v>
      </c>
      <c r="G92" s="113">
        <v>10347</v>
      </c>
      <c r="H92" s="113">
        <v>8077</v>
      </c>
      <c r="I92" s="113">
        <v>4825</v>
      </c>
      <c r="J92" s="122">
        <v>2773</v>
      </c>
      <c r="K92" s="122">
        <v>3191</v>
      </c>
      <c r="L92" s="122">
        <v>9681</v>
      </c>
      <c r="M92" s="122">
        <v>10870.384</v>
      </c>
      <c r="N92" s="122">
        <v>14999</v>
      </c>
      <c r="O92" s="122">
        <v>12633</v>
      </c>
      <c r="P92" s="131">
        <f t="shared" si="3"/>
        <v>113850.38400000001</v>
      </c>
      <c r="Q92" s="58"/>
    </row>
    <row r="93" spans="1:18" ht="15">
      <c r="A93" s="57"/>
      <c r="B93" s="109" t="s">
        <v>144</v>
      </c>
      <c r="C93" s="8" t="s">
        <v>16</v>
      </c>
      <c r="D93" s="114">
        <v>7026</v>
      </c>
      <c r="E93" s="114">
        <v>5721</v>
      </c>
      <c r="F93" s="114">
        <v>5044</v>
      </c>
      <c r="G93" s="114">
        <v>5061</v>
      </c>
      <c r="H93" s="114">
        <v>4483</v>
      </c>
      <c r="I93" s="114">
        <v>3660</v>
      </c>
      <c r="J93" s="128">
        <v>3072</v>
      </c>
      <c r="K93" s="128">
        <v>2868</v>
      </c>
      <c r="L93" s="128">
        <v>4207</v>
      </c>
      <c r="M93" s="128">
        <v>5947.384</v>
      </c>
      <c r="N93" s="128">
        <v>5955</v>
      </c>
      <c r="O93" s="128">
        <v>6182</v>
      </c>
      <c r="P93" s="131">
        <f t="shared" si="3"/>
        <v>59226.383999999998</v>
      </c>
      <c r="Q93" s="58"/>
      <c r="R93" s="5"/>
    </row>
    <row r="94" spans="1:18">
      <c r="A94" s="57"/>
      <c r="B94" s="57" t="s">
        <v>355</v>
      </c>
      <c r="C94" s="9" t="s">
        <v>11</v>
      </c>
      <c r="D94" s="115">
        <f>D92+D93</f>
        <v>19245</v>
      </c>
      <c r="E94" s="115">
        <f t="shared" ref="E94:O94" si="35">E92+E93</f>
        <v>18778</v>
      </c>
      <c r="F94" s="115">
        <f t="shared" si="35"/>
        <v>16222</v>
      </c>
      <c r="G94" s="115">
        <f t="shared" si="35"/>
        <v>15408</v>
      </c>
      <c r="H94" s="115">
        <f t="shared" si="35"/>
        <v>12560</v>
      </c>
      <c r="I94" s="115">
        <f t="shared" si="35"/>
        <v>8485</v>
      </c>
      <c r="J94" s="123">
        <f t="shared" si="35"/>
        <v>5845</v>
      </c>
      <c r="K94" s="123">
        <f t="shared" si="35"/>
        <v>6059</v>
      </c>
      <c r="L94" s="123">
        <f t="shared" si="35"/>
        <v>13888</v>
      </c>
      <c r="M94" s="123">
        <f t="shared" si="35"/>
        <v>16817.768</v>
      </c>
      <c r="N94" s="123">
        <f t="shared" si="35"/>
        <v>20954</v>
      </c>
      <c r="O94" s="123">
        <f t="shared" si="35"/>
        <v>18815</v>
      </c>
      <c r="P94" s="79">
        <f t="shared" si="3"/>
        <v>173076.76800000001</v>
      </c>
      <c r="Q94" s="58"/>
    </row>
    <row r="95" spans="1:18">
      <c r="A95" s="57"/>
      <c r="B95" s="57" t="s">
        <v>356</v>
      </c>
      <c r="C95" s="8" t="s">
        <v>12</v>
      </c>
      <c r="D95" s="113">
        <v>2578.1</v>
      </c>
      <c r="E95" s="113">
        <v>3317.4</v>
      </c>
      <c r="F95" s="113">
        <v>2896.1</v>
      </c>
      <c r="G95" s="113">
        <v>2857.4</v>
      </c>
      <c r="H95" s="113">
        <v>2916</v>
      </c>
      <c r="I95" s="113">
        <v>630</v>
      </c>
      <c r="J95" s="122">
        <v>303.10000000000002</v>
      </c>
      <c r="K95" s="122">
        <v>676.1</v>
      </c>
      <c r="L95" s="122">
        <v>3140</v>
      </c>
      <c r="M95" s="122">
        <v>2556.0909999999999</v>
      </c>
      <c r="N95" s="122">
        <v>3528.4</v>
      </c>
      <c r="O95" s="122">
        <v>2669.2</v>
      </c>
      <c r="P95" s="131">
        <f t="shared" ref="P95:P97" si="36">SUM(D95:O95)</f>
        <v>28067.891000000003</v>
      </c>
      <c r="Q95" s="58"/>
    </row>
    <row r="96" spans="1:18" ht="15">
      <c r="A96" s="57"/>
      <c r="B96" s="109"/>
      <c r="C96" s="8" t="s">
        <v>16</v>
      </c>
      <c r="D96" s="114">
        <v>1599.1</v>
      </c>
      <c r="E96" s="114">
        <v>1667.4</v>
      </c>
      <c r="F96" s="114">
        <v>1653.1</v>
      </c>
      <c r="G96" s="114">
        <v>2197.4</v>
      </c>
      <c r="H96" s="114">
        <v>2306</v>
      </c>
      <c r="I96" s="114">
        <v>352</v>
      </c>
      <c r="J96" s="128">
        <v>344.1</v>
      </c>
      <c r="K96" s="128">
        <v>549.1</v>
      </c>
      <c r="L96" s="128">
        <v>2074</v>
      </c>
      <c r="M96" s="128">
        <v>1885.0909999999999</v>
      </c>
      <c r="N96" s="128">
        <v>1644.4</v>
      </c>
      <c r="O96" s="128">
        <v>1429.2</v>
      </c>
      <c r="P96" s="131">
        <f t="shared" si="36"/>
        <v>17700.891</v>
      </c>
      <c r="Q96" s="58"/>
      <c r="R96" s="5"/>
    </row>
    <row r="97" spans="1:17">
      <c r="A97" s="57"/>
      <c r="C97" s="9" t="s">
        <v>11</v>
      </c>
      <c r="D97" s="115">
        <f>D95+D96</f>
        <v>4177.2</v>
      </c>
      <c r="E97" s="115">
        <f t="shared" ref="E97:O97" si="37">E95+E96</f>
        <v>4984.8</v>
      </c>
      <c r="F97" s="115">
        <f t="shared" si="37"/>
        <v>4549.2</v>
      </c>
      <c r="G97" s="115">
        <f t="shared" si="37"/>
        <v>5054.8</v>
      </c>
      <c r="H97" s="115">
        <f t="shared" si="37"/>
        <v>5222</v>
      </c>
      <c r="I97" s="115">
        <f t="shared" si="37"/>
        <v>982</v>
      </c>
      <c r="J97" s="123">
        <f t="shared" si="37"/>
        <v>647.20000000000005</v>
      </c>
      <c r="K97" s="123">
        <f t="shared" si="37"/>
        <v>1225.2</v>
      </c>
      <c r="L97" s="123">
        <f t="shared" si="37"/>
        <v>5214</v>
      </c>
      <c r="M97" s="123">
        <f t="shared" si="37"/>
        <v>4441.1819999999998</v>
      </c>
      <c r="N97" s="123">
        <f t="shared" si="37"/>
        <v>5172.8</v>
      </c>
      <c r="O97" s="123">
        <f t="shared" si="37"/>
        <v>4098.3999999999996</v>
      </c>
      <c r="P97" s="79">
        <f t="shared" si="36"/>
        <v>45768.782000000007</v>
      </c>
      <c r="Q97" s="58"/>
    </row>
    <row r="98" spans="1:17">
      <c r="A98" s="57"/>
      <c r="B98" s="88"/>
      <c r="C98" s="58"/>
      <c r="D98" s="102"/>
      <c r="E98" s="102"/>
      <c r="F98" s="102"/>
      <c r="G98" s="102"/>
      <c r="H98" s="102"/>
      <c r="I98" s="102"/>
      <c r="J98" s="124"/>
      <c r="K98" s="124"/>
      <c r="L98" s="124"/>
      <c r="M98" s="124"/>
      <c r="N98" s="124"/>
      <c r="O98" s="124"/>
      <c r="P98" s="131"/>
      <c r="Q98" s="58"/>
    </row>
    <row r="99" spans="1:17">
      <c r="A99" s="85" t="s">
        <v>357</v>
      </c>
      <c r="B99" s="86" t="s">
        <v>142</v>
      </c>
      <c r="C99" s="8" t="s">
        <v>12</v>
      </c>
      <c r="D99" s="113">
        <v>7147</v>
      </c>
      <c r="E99" s="113">
        <v>7440</v>
      </c>
      <c r="F99" s="113">
        <v>6487</v>
      </c>
      <c r="G99" s="113">
        <v>5751</v>
      </c>
      <c r="H99" s="113">
        <v>4401</v>
      </c>
      <c r="I99" s="113">
        <v>1209</v>
      </c>
      <c r="J99" s="122">
        <v>399</v>
      </c>
      <c r="K99" s="122">
        <v>1714</v>
      </c>
      <c r="L99" s="122">
        <v>5744</v>
      </c>
      <c r="M99" s="122">
        <v>5589</v>
      </c>
      <c r="N99" s="122">
        <v>8635</v>
      </c>
      <c r="O99" s="122">
        <v>6388</v>
      </c>
      <c r="P99" s="131">
        <f t="shared" si="3"/>
        <v>60904</v>
      </c>
      <c r="Q99" s="58"/>
    </row>
    <row r="100" spans="1:17">
      <c r="A100" s="96"/>
      <c r="B100" s="86" t="s">
        <v>144</v>
      </c>
      <c r="C100" s="8" t="s">
        <v>16</v>
      </c>
      <c r="D100" s="114">
        <v>1807</v>
      </c>
      <c r="E100" s="114">
        <v>1236</v>
      </c>
      <c r="F100" s="114">
        <v>1360</v>
      </c>
      <c r="G100" s="114">
        <v>1524</v>
      </c>
      <c r="H100" s="114">
        <v>1470</v>
      </c>
      <c r="I100" s="114">
        <v>758</v>
      </c>
      <c r="J100" s="128">
        <v>470</v>
      </c>
      <c r="K100" s="128">
        <v>640</v>
      </c>
      <c r="L100" s="128">
        <v>1455</v>
      </c>
      <c r="M100" s="128">
        <v>1733</v>
      </c>
      <c r="N100" s="128">
        <v>1555</v>
      </c>
      <c r="O100" s="128">
        <v>1653</v>
      </c>
      <c r="P100" s="131">
        <f t="shared" si="3"/>
        <v>15661</v>
      </c>
      <c r="Q100" s="58"/>
    </row>
    <row r="101" spans="1:17">
      <c r="A101" s="57"/>
      <c r="B101" s="57" t="s">
        <v>359</v>
      </c>
      <c r="C101" s="9" t="s">
        <v>11</v>
      </c>
      <c r="D101" s="115">
        <f>D99+D100</f>
        <v>8954</v>
      </c>
      <c r="E101" s="115">
        <f t="shared" ref="E101:O101" si="38">E99+E100</f>
        <v>8676</v>
      </c>
      <c r="F101" s="115">
        <f t="shared" si="38"/>
        <v>7847</v>
      </c>
      <c r="G101" s="115">
        <f t="shared" si="38"/>
        <v>7275</v>
      </c>
      <c r="H101" s="115">
        <f t="shared" si="38"/>
        <v>5871</v>
      </c>
      <c r="I101" s="115">
        <f t="shared" si="38"/>
        <v>1967</v>
      </c>
      <c r="J101" s="123">
        <f t="shared" si="38"/>
        <v>869</v>
      </c>
      <c r="K101" s="123">
        <f t="shared" si="38"/>
        <v>2354</v>
      </c>
      <c r="L101" s="123">
        <f t="shared" si="38"/>
        <v>7199</v>
      </c>
      <c r="M101" s="123">
        <f t="shared" si="38"/>
        <v>7322</v>
      </c>
      <c r="N101" s="123">
        <f t="shared" si="38"/>
        <v>10190</v>
      </c>
      <c r="O101" s="123">
        <f t="shared" si="38"/>
        <v>8041</v>
      </c>
      <c r="P101" s="79">
        <f t="shared" si="3"/>
        <v>76565</v>
      </c>
      <c r="Q101" s="58"/>
    </row>
    <row r="102" spans="1:17">
      <c r="A102" s="85" t="s">
        <v>191</v>
      </c>
      <c r="B102" s="57" t="s">
        <v>360</v>
      </c>
      <c r="C102" s="8" t="s">
        <v>12</v>
      </c>
      <c r="D102" s="113">
        <v>8406.9</v>
      </c>
      <c r="E102" s="113">
        <v>8480.2999999999993</v>
      </c>
      <c r="F102" s="113">
        <v>7451.1</v>
      </c>
      <c r="G102" s="113">
        <v>7522</v>
      </c>
      <c r="H102" s="113">
        <v>6020.3</v>
      </c>
      <c r="I102" s="113">
        <v>2157.1</v>
      </c>
      <c r="J102" s="122">
        <v>1178.2</v>
      </c>
      <c r="K102" s="122">
        <v>1947</v>
      </c>
      <c r="L102" s="122">
        <v>7949</v>
      </c>
      <c r="M102" s="122">
        <v>6898</v>
      </c>
      <c r="N102" s="122">
        <v>10640.3</v>
      </c>
      <c r="O102" s="122">
        <v>9854.1</v>
      </c>
      <c r="P102" s="131">
        <f t="shared" ref="P102:P107" si="39">SUM(D102:O102)</f>
        <v>78504.3</v>
      </c>
      <c r="Q102" s="58"/>
    </row>
    <row r="103" spans="1:17">
      <c r="A103" s="96"/>
      <c r="B103" s="86"/>
      <c r="C103" s="8" t="s">
        <v>16</v>
      </c>
      <c r="D103" s="114">
        <v>3987.9</v>
      </c>
      <c r="E103" s="114">
        <v>3013</v>
      </c>
      <c r="F103" s="114">
        <v>2723.1</v>
      </c>
      <c r="G103" s="114">
        <v>3389</v>
      </c>
      <c r="H103" s="114">
        <v>3010.3</v>
      </c>
      <c r="I103" s="114">
        <v>1445.1</v>
      </c>
      <c r="J103" s="128">
        <v>1380.2</v>
      </c>
      <c r="K103" s="128">
        <v>1380</v>
      </c>
      <c r="L103" s="128">
        <v>3244</v>
      </c>
      <c r="M103" s="128">
        <v>3436</v>
      </c>
      <c r="N103" s="128">
        <v>3163.3</v>
      </c>
      <c r="O103" s="128">
        <v>3233.1</v>
      </c>
      <c r="P103" s="131">
        <f t="shared" si="39"/>
        <v>33405</v>
      </c>
      <c r="Q103" s="58"/>
    </row>
    <row r="104" spans="1:17">
      <c r="A104" s="57"/>
      <c r="B104" s="86"/>
      <c r="C104" s="9" t="s">
        <v>11</v>
      </c>
      <c r="D104" s="115">
        <f>D102+D103</f>
        <v>12394.8</v>
      </c>
      <c r="E104" s="115">
        <f t="shared" ref="E104:O104" si="40">E102+E103</f>
        <v>11493.3</v>
      </c>
      <c r="F104" s="115">
        <f t="shared" si="40"/>
        <v>10174.200000000001</v>
      </c>
      <c r="G104" s="115">
        <f t="shared" si="40"/>
        <v>10911</v>
      </c>
      <c r="H104" s="115">
        <f t="shared" si="40"/>
        <v>9030.6</v>
      </c>
      <c r="I104" s="115">
        <f t="shared" si="40"/>
        <v>3602.2</v>
      </c>
      <c r="J104" s="123">
        <f t="shared" si="40"/>
        <v>2558.4</v>
      </c>
      <c r="K104" s="123">
        <f t="shared" si="40"/>
        <v>3327</v>
      </c>
      <c r="L104" s="123">
        <f t="shared" si="40"/>
        <v>11193</v>
      </c>
      <c r="M104" s="123">
        <f t="shared" si="40"/>
        <v>10334</v>
      </c>
      <c r="N104" s="123">
        <f t="shared" si="40"/>
        <v>13803.599999999999</v>
      </c>
      <c r="O104" s="123">
        <f t="shared" si="40"/>
        <v>13087.2</v>
      </c>
      <c r="P104" s="79">
        <f t="shared" si="39"/>
        <v>111909.3</v>
      </c>
      <c r="Q104" s="58"/>
    </row>
    <row r="105" spans="1:17">
      <c r="A105" s="85" t="s">
        <v>358</v>
      </c>
      <c r="B105" s="57" t="s">
        <v>361</v>
      </c>
      <c r="C105" s="8" t="s">
        <v>12</v>
      </c>
      <c r="D105" s="113">
        <v>498.4</v>
      </c>
      <c r="E105" s="113">
        <v>167.3</v>
      </c>
      <c r="F105" s="113">
        <v>226</v>
      </c>
      <c r="G105" s="113">
        <v>197</v>
      </c>
      <c r="H105" s="113">
        <v>200</v>
      </c>
      <c r="I105" s="113">
        <v>195</v>
      </c>
      <c r="J105" s="122">
        <v>201</v>
      </c>
      <c r="K105" s="122">
        <v>553</v>
      </c>
      <c r="L105" s="122">
        <v>349.548</v>
      </c>
      <c r="M105" s="122">
        <v>530.14200000000005</v>
      </c>
      <c r="N105" s="122">
        <v>729.78899999999999</v>
      </c>
      <c r="O105" s="122">
        <v>434.89299999999997</v>
      </c>
      <c r="P105" s="131">
        <f t="shared" si="39"/>
        <v>4282.0719999999992</v>
      </c>
      <c r="Q105" s="58"/>
    </row>
    <row r="106" spans="1:17">
      <c r="A106" s="96"/>
      <c r="C106" s="8" t="s">
        <v>16</v>
      </c>
      <c r="D106" s="114">
        <v>213.6</v>
      </c>
      <c r="E106" s="114">
        <v>71.7</v>
      </c>
      <c r="F106" s="114"/>
      <c r="G106" s="114"/>
      <c r="H106" s="114"/>
      <c r="I106" s="114"/>
      <c r="J106" s="128"/>
      <c r="K106" s="128"/>
      <c r="L106" s="128"/>
      <c r="M106" s="128"/>
      <c r="N106" s="128"/>
      <c r="O106" s="128"/>
      <c r="P106" s="131">
        <f t="shared" si="39"/>
        <v>285.3</v>
      </c>
      <c r="Q106" s="58"/>
    </row>
    <row r="107" spans="1:17">
      <c r="A107" s="57"/>
      <c r="C107" s="9" t="s">
        <v>11</v>
      </c>
      <c r="D107" s="115">
        <f>D105+D106</f>
        <v>712</v>
      </c>
      <c r="E107" s="115">
        <f t="shared" ref="E107:O107" si="41">E105+E106</f>
        <v>239</v>
      </c>
      <c r="F107" s="115">
        <f t="shared" si="41"/>
        <v>226</v>
      </c>
      <c r="G107" s="115">
        <f t="shared" si="41"/>
        <v>197</v>
      </c>
      <c r="H107" s="115">
        <f t="shared" si="41"/>
        <v>200</v>
      </c>
      <c r="I107" s="115">
        <f t="shared" si="41"/>
        <v>195</v>
      </c>
      <c r="J107" s="123">
        <f t="shared" si="41"/>
        <v>201</v>
      </c>
      <c r="K107" s="123">
        <f t="shared" si="41"/>
        <v>553</v>
      </c>
      <c r="L107" s="123">
        <f t="shared" si="41"/>
        <v>349.548</v>
      </c>
      <c r="M107" s="123">
        <f t="shared" si="41"/>
        <v>530.14200000000005</v>
      </c>
      <c r="N107" s="123">
        <f t="shared" si="41"/>
        <v>729.78899999999999</v>
      </c>
      <c r="O107" s="123">
        <f t="shared" si="41"/>
        <v>434.89299999999997</v>
      </c>
      <c r="P107" s="79">
        <f t="shared" si="39"/>
        <v>4567.3719999999994</v>
      </c>
      <c r="Q107" s="58"/>
    </row>
    <row r="108" spans="1:17">
      <c r="A108" s="57"/>
      <c r="B108" s="88"/>
      <c r="C108" s="58"/>
      <c r="D108" s="102"/>
      <c r="E108" s="102"/>
      <c r="F108" s="102"/>
      <c r="G108" s="102"/>
      <c r="H108" s="102"/>
      <c r="I108" s="102"/>
      <c r="J108" s="124"/>
      <c r="K108" s="124"/>
      <c r="L108" s="124"/>
      <c r="M108" s="124"/>
      <c r="N108" s="124"/>
      <c r="O108" s="124"/>
      <c r="P108" s="131"/>
      <c r="Q108" s="58"/>
    </row>
    <row r="109" spans="1:17">
      <c r="A109" s="57" t="s">
        <v>66</v>
      </c>
      <c r="B109" s="88" t="s">
        <v>322</v>
      </c>
      <c r="C109" s="8" t="s">
        <v>12</v>
      </c>
      <c r="D109" s="113">
        <v>6918</v>
      </c>
      <c r="E109" s="113">
        <v>8064</v>
      </c>
      <c r="F109" s="113">
        <v>8005</v>
      </c>
      <c r="G109" s="113">
        <v>7125.3</v>
      </c>
      <c r="H109" s="113">
        <v>5943.1</v>
      </c>
      <c r="I109" s="113">
        <v>1834.3</v>
      </c>
      <c r="J109" s="122">
        <v>1250</v>
      </c>
      <c r="K109" s="122">
        <v>3414</v>
      </c>
      <c r="L109" s="122">
        <v>7762</v>
      </c>
      <c r="M109" s="122">
        <v>7055</v>
      </c>
      <c r="N109" s="122">
        <v>10057.200000000001</v>
      </c>
      <c r="O109" s="122">
        <v>7931.1</v>
      </c>
      <c r="P109" s="131">
        <f t="shared" ref="P109:P164" si="42">SUM(D109:O109)</f>
        <v>75359.000000000015</v>
      </c>
      <c r="Q109" s="58"/>
    </row>
    <row r="110" spans="1:17">
      <c r="A110" s="57"/>
      <c r="B110" s="57" t="s">
        <v>311</v>
      </c>
      <c r="C110" s="8" t="s">
        <v>16</v>
      </c>
      <c r="D110" s="114">
        <v>3374</v>
      </c>
      <c r="E110" s="114">
        <v>3372</v>
      </c>
      <c r="F110" s="114">
        <v>3871</v>
      </c>
      <c r="G110" s="114">
        <v>3800.3</v>
      </c>
      <c r="H110" s="114">
        <v>3232.1</v>
      </c>
      <c r="I110" s="114">
        <v>1483.3</v>
      </c>
      <c r="J110" s="128">
        <v>1390</v>
      </c>
      <c r="K110" s="128">
        <v>3086</v>
      </c>
      <c r="L110" s="128">
        <v>4142</v>
      </c>
      <c r="M110" s="128">
        <v>3825</v>
      </c>
      <c r="N110" s="128">
        <v>3645.2</v>
      </c>
      <c r="O110" s="128">
        <v>3568.1</v>
      </c>
      <c r="P110" s="131">
        <f t="shared" si="42"/>
        <v>38788.999999999993</v>
      </c>
      <c r="Q110" s="58"/>
    </row>
    <row r="111" spans="1:17">
      <c r="A111" s="57"/>
      <c r="B111" s="57"/>
      <c r="C111" s="9" t="s">
        <v>11</v>
      </c>
      <c r="D111" s="115">
        <f t="shared" ref="D111:O111" si="43">D109+D110</f>
        <v>10292</v>
      </c>
      <c r="E111" s="115">
        <f t="shared" si="43"/>
        <v>11436</v>
      </c>
      <c r="F111" s="115">
        <f t="shared" si="43"/>
        <v>11876</v>
      </c>
      <c r="G111" s="115">
        <f t="shared" si="43"/>
        <v>10925.6</v>
      </c>
      <c r="H111" s="115">
        <f t="shared" si="43"/>
        <v>9175.2000000000007</v>
      </c>
      <c r="I111" s="115">
        <f t="shared" si="43"/>
        <v>3317.6</v>
      </c>
      <c r="J111" s="123">
        <f t="shared" si="43"/>
        <v>2640</v>
      </c>
      <c r="K111" s="123">
        <f t="shared" si="43"/>
        <v>6500</v>
      </c>
      <c r="L111" s="123">
        <f t="shared" si="43"/>
        <v>11904</v>
      </c>
      <c r="M111" s="123">
        <f t="shared" si="43"/>
        <v>10880</v>
      </c>
      <c r="N111" s="123">
        <f t="shared" si="43"/>
        <v>13702.400000000001</v>
      </c>
      <c r="O111" s="123">
        <f t="shared" si="43"/>
        <v>11499.2</v>
      </c>
      <c r="P111" s="79">
        <f t="shared" si="42"/>
        <v>114147.99999999999</v>
      </c>
      <c r="Q111" s="58"/>
    </row>
    <row r="112" spans="1:17">
      <c r="A112" s="57"/>
      <c r="B112" s="88"/>
      <c r="C112" s="58"/>
      <c r="D112" s="102"/>
      <c r="E112" s="102"/>
      <c r="F112" s="102"/>
      <c r="G112" s="102"/>
      <c r="H112" s="102"/>
      <c r="I112" s="102"/>
      <c r="J112" s="124"/>
      <c r="K112" s="124"/>
      <c r="L112" s="124"/>
      <c r="M112" s="124"/>
      <c r="N112" s="124"/>
      <c r="O112" s="124"/>
      <c r="P112" s="131"/>
      <c r="Q112" s="58"/>
    </row>
    <row r="113" spans="1:21">
      <c r="A113" s="57" t="s">
        <v>67</v>
      </c>
      <c r="B113" s="86" t="s">
        <v>332</v>
      </c>
      <c r="C113" s="8" t="s">
        <v>12</v>
      </c>
      <c r="D113" s="113">
        <v>10082.9</v>
      </c>
      <c r="E113" s="113">
        <v>10198.4</v>
      </c>
      <c r="F113" s="113">
        <v>9216</v>
      </c>
      <c r="G113" s="113">
        <v>8867.1</v>
      </c>
      <c r="H113" s="113">
        <v>8348</v>
      </c>
      <c r="I113" s="113">
        <v>3224</v>
      </c>
      <c r="J113" s="122">
        <v>2083.1999999999998</v>
      </c>
      <c r="K113" s="122">
        <v>2728</v>
      </c>
      <c r="L113" s="122">
        <v>8717.4</v>
      </c>
      <c r="M113" s="122">
        <v>9010.4</v>
      </c>
      <c r="N113" s="122">
        <v>11947.3</v>
      </c>
      <c r="O113" s="122">
        <v>10058.1</v>
      </c>
      <c r="P113" s="131">
        <f t="shared" si="42"/>
        <v>94480.8</v>
      </c>
      <c r="Q113" s="58"/>
    </row>
    <row r="114" spans="1:21">
      <c r="A114" s="57"/>
      <c r="B114" s="57" t="s">
        <v>274</v>
      </c>
      <c r="C114" s="8" t="s">
        <v>16</v>
      </c>
      <c r="D114" s="114">
        <v>4321.3</v>
      </c>
      <c r="E114" s="114">
        <v>4737.3999999999996</v>
      </c>
      <c r="F114" s="114">
        <v>4707</v>
      </c>
      <c r="G114" s="114">
        <v>5492.1</v>
      </c>
      <c r="H114" s="114">
        <v>5125</v>
      </c>
      <c r="I114" s="114">
        <v>2707</v>
      </c>
      <c r="J114" s="128">
        <v>2263.1999999999998</v>
      </c>
      <c r="K114" s="128">
        <v>2222</v>
      </c>
      <c r="L114" s="128">
        <v>4679.3999999999996</v>
      </c>
      <c r="M114" s="128">
        <v>5298.4</v>
      </c>
      <c r="N114" s="128">
        <v>4580.3</v>
      </c>
      <c r="O114" s="128">
        <v>4685.1000000000004</v>
      </c>
      <c r="P114" s="131">
        <f t="shared" si="42"/>
        <v>50818.200000000004</v>
      </c>
      <c r="Q114" s="58"/>
    </row>
    <row r="115" spans="1:21">
      <c r="A115" s="57"/>
      <c r="B115" s="57"/>
      <c r="C115" s="9" t="s">
        <v>11</v>
      </c>
      <c r="D115" s="115">
        <f>D113+D114</f>
        <v>14404.2</v>
      </c>
      <c r="E115" s="115">
        <f t="shared" ref="E115:O115" si="44">E113+E114</f>
        <v>14935.8</v>
      </c>
      <c r="F115" s="115">
        <f t="shared" si="44"/>
        <v>13923</v>
      </c>
      <c r="G115" s="115">
        <f t="shared" si="44"/>
        <v>14359.2</v>
      </c>
      <c r="H115" s="115">
        <f t="shared" si="44"/>
        <v>13473</v>
      </c>
      <c r="I115" s="115">
        <f t="shared" si="44"/>
        <v>5931</v>
      </c>
      <c r="J115" s="123">
        <f t="shared" si="44"/>
        <v>4346.3999999999996</v>
      </c>
      <c r="K115" s="123">
        <f t="shared" si="44"/>
        <v>4950</v>
      </c>
      <c r="L115" s="123">
        <f t="shared" si="44"/>
        <v>13396.8</v>
      </c>
      <c r="M115" s="123">
        <f t="shared" si="44"/>
        <v>14308.8</v>
      </c>
      <c r="N115" s="123">
        <f t="shared" si="44"/>
        <v>16527.599999999999</v>
      </c>
      <c r="O115" s="123">
        <f t="shared" si="44"/>
        <v>14743.2</v>
      </c>
      <c r="P115" s="79">
        <f t="shared" si="42"/>
        <v>145299</v>
      </c>
      <c r="Q115" s="58"/>
    </row>
    <row r="116" spans="1:21">
      <c r="A116" s="57"/>
      <c r="B116" s="88"/>
      <c r="C116" s="58"/>
      <c r="D116" s="102"/>
      <c r="E116" s="102"/>
      <c r="F116" s="102"/>
      <c r="G116" s="102"/>
      <c r="H116" s="102"/>
      <c r="I116" s="102"/>
      <c r="J116" s="124"/>
      <c r="K116" s="124"/>
      <c r="L116" s="124"/>
      <c r="M116" s="124"/>
      <c r="N116" s="124"/>
      <c r="O116" s="124"/>
      <c r="P116" s="131"/>
      <c r="Q116" s="58"/>
    </row>
    <row r="117" spans="1:21">
      <c r="A117" s="57" t="s">
        <v>68</v>
      </c>
      <c r="B117" s="88" t="s">
        <v>323</v>
      </c>
      <c r="C117" s="8" t="s">
        <v>12</v>
      </c>
      <c r="D117" s="113">
        <v>34.6</v>
      </c>
      <c r="E117" s="113">
        <v>45.1</v>
      </c>
      <c r="F117" s="113">
        <v>53.4</v>
      </c>
      <c r="G117" s="113">
        <v>45.3</v>
      </c>
      <c r="H117" s="113">
        <v>32</v>
      </c>
      <c r="I117" s="113">
        <v>46</v>
      </c>
      <c r="J117" s="122">
        <v>53.671999999999997</v>
      </c>
      <c r="K117" s="122">
        <v>60.119</v>
      </c>
      <c r="L117" s="122">
        <v>30.236999999999998</v>
      </c>
      <c r="M117" s="122">
        <v>25.789000000000001</v>
      </c>
      <c r="N117" s="122">
        <v>41.395000000000003</v>
      </c>
      <c r="O117" s="122">
        <v>41.128999999999998</v>
      </c>
      <c r="P117" s="131">
        <f t="shared" si="42"/>
        <v>508.74100000000004</v>
      </c>
      <c r="Q117" s="58"/>
    </row>
    <row r="118" spans="1:21">
      <c r="A118" s="57"/>
      <c r="B118" s="57" t="s">
        <v>362</v>
      </c>
      <c r="C118" s="8" t="s">
        <v>16</v>
      </c>
      <c r="D118" s="114">
        <v>39.9</v>
      </c>
      <c r="E118" s="114">
        <v>46.3</v>
      </c>
      <c r="F118" s="114">
        <v>51.7</v>
      </c>
      <c r="G118" s="114">
        <v>48.2</v>
      </c>
      <c r="H118" s="114">
        <v>35.700000000000003</v>
      </c>
      <c r="I118" s="114">
        <v>52.3</v>
      </c>
      <c r="J118" s="128">
        <v>70.231999999999999</v>
      </c>
      <c r="K118" s="128">
        <v>53.186</v>
      </c>
      <c r="L118" s="128">
        <v>33.347999999999999</v>
      </c>
      <c r="M118" s="128">
        <v>32.44</v>
      </c>
      <c r="N118" s="128">
        <v>51.854999999999997</v>
      </c>
      <c r="O118" s="128">
        <v>42.558999999999997</v>
      </c>
      <c r="P118" s="131">
        <f t="shared" si="42"/>
        <v>557.71999999999991</v>
      </c>
      <c r="Q118" s="58"/>
    </row>
    <row r="119" spans="1:21">
      <c r="A119" s="57"/>
      <c r="B119" s="57"/>
      <c r="C119" s="9" t="s">
        <v>11</v>
      </c>
      <c r="D119" s="115">
        <f>D117+D118</f>
        <v>74.5</v>
      </c>
      <c r="E119" s="115">
        <f t="shared" ref="E119:O119" si="45">E117+E118</f>
        <v>91.4</v>
      </c>
      <c r="F119" s="115">
        <f t="shared" si="45"/>
        <v>105.1</v>
      </c>
      <c r="G119" s="115">
        <f t="shared" si="45"/>
        <v>93.5</v>
      </c>
      <c r="H119" s="115">
        <f t="shared" si="45"/>
        <v>67.7</v>
      </c>
      <c r="I119" s="115">
        <f t="shared" si="45"/>
        <v>98.3</v>
      </c>
      <c r="J119" s="123">
        <f t="shared" si="45"/>
        <v>123.904</v>
      </c>
      <c r="K119" s="123">
        <f t="shared" si="45"/>
        <v>113.30500000000001</v>
      </c>
      <c r="L119" s="123">
        <f t="shared" si="45"/>
        <v>63.584999999999994</v>
      </c>
      <c r="M119" s="123">
        <f t="shared" si="45"/>
        <v>58.228999999999999</v>
      </c>
      <c r="N119" s="123">
        <f t="shared" si="45"/>
        <v>93.25</v>
      </c>
      <c r="O119" s="123">
        <f t="shared" si="45"/>
        <v>83.687999999999988</v>
      </c>
      <c r="P119" s="79">
        <f t="shared" si="42"/>
        <v>1066.4610000000002</v>
      </c>
      <c r="Q119" s="58"/>
    </row>
    <row r="120" spans="1:21">
      <c r="A120" s="57"/>
      <c r="B120" s="57" t="s">
        <v>363</v>
      </c>
      <c r="C120" s="8" t="s">
        <v>12</v>
      </c>
      <c r="D120" s="113">
        <v>10311.1</v>
      </c>
      <c r="E120" s="113">
        <v>11239.2</v>
      </c>
      <c r="F120" s="113">
        <v>9631.2000000000007</v>
      </c>
      <c r="G120" s="113">
        <v>9131.1</v>
      </c>
      <c r="H120" s="113">
        <v>7132</v>
      </c>
      <c r="I120" s="113">
        <v>3349</v>
      </c>
      <c r="J120" s="122">
        <v>2250.4</v>
      </c>
      <c r="K120" s="122">
        <v>3074.3</v>
      </c>
      <c r="L120" s="122">
        <v>8570</v>
      </c>
      <c r="M120" s="122">
        <v>8864.2999999999993</v>
      </c>
      <c r="N120" s="122">
        <v>12470.4</v>
      </c>
      <c r="O120" s="122">
        <v>10551.4</v>
      </c>
      <c r="P120" s="131">
        <f t="shared" ref="P120:P122" si="46">SUM(D120:O120)</f>
        <v>96574.399999999994</v>
      </c>
      <c r="Q120" s="58"/>
    </row>
    <row r="121" spans="1:21">
      <c r="A121" s="57"/>
      <c r="C121" s="8" t="s">
        <v>16</v>
      </c>
      <c r="D121" s="114">
        <v>4752.1000000000004</v>
      </c>
      <c r="E121" s="114">
        <v>4455.2</v>
      </c>
      <c r="F121" s="114">
        <v>4215.2</v>
      </c>
      <c r="G121" s="114">
        <v>4488.1000000000004</v>
      </c>
      <c r="H121" s="114">
        <v>4292</v>
      </c>
      <c r="I121" s="114">
        <v>2659</v>
      </c>
      <c r="J121" s="128">
        <v>2618.4</v>
      </c>
      <c r="K121" s="128">
        <v>2399.3000000000002</v>
      </c>
      <c r="L121" s="128">
        <v>4014</v>
      </c>
      <c r="M121" s="128">
        <v>4393.3</v>
      </c>
      <c r="N121" s="128">
        <v>4018.4</v>
      </c>
      <c r="O121" s="128">
        <v>4225.3999999999996</v>
      </c>
      <c r="P121" s="131">
        <f t="shared" si="46"/>
        <v>46530.400000000009</v>
      </c>
      <c r="Q121" s="58"/>
    </row>
    <row r="122" spans="1:21">
      <c r="A122" s="57"/>
      <c r="B122" s="57"/>
      <c r="C122" s="9" t="s">
        <v>11</v>
      </c>
      <c r="D122" s="115">
        <f>D120+D121</f>
        <v>15063.2</v>
      </c>
      <c r="E122" s="115">
        <f t="shared" ref="E122:O122" si="47">E120+E121</f>
        <v>15694.400000000001</v>
      </c>
      <c r="F122" s="115">
        <f t="shared" si="47"/>
        <v>13846.400000000001</v>
      </c>
      <c r="G122" s="115">
        <f t="shared" si="47"/>
        <v>13619.2</v>
      </c>
      <c r="H122" s="115">
        <f t="shared" si="47"/>
        <v>11424</v>
      </c>
      <c r="I122" s="115">
        <f t="shared" si="47"/>
        <v>6008</v>
      </c>
      <c r="J122" s="123">
        <f t="shared" si="47"/>
        <v>4868.8</v>
      </c>
      <c r="K122" s="123">
        <f t="shared" si="47"/>
        <v>5473.6</v>
      </c>
      <c r="L122" s="123">
        <f t="shared" si="47"/>
        <v>12584</v>
      </c>
      <c r="M122" s="123">
        <f t="shared" si="47"/>
        <v>13257.599999999999</v>
      </c>
      <c r="N122" s="123">
        <f t="shared" si="47"/>
        <v>16488.8</v>
      </c>
      <c r="O122" s="123">
        <f t="shared" si="47"/>
        <v>14776.8</v>
      </c>
      <c r="P122" s="79">
        <f t="shared" si="46"/>
        <v>143104.80000000002</v>
      </c>
      <c r="Q122" s="58"/>
      <c r="T122" s="1"/>
      <c r="U122" s="1"/>
    </row>
    <row r="123" spans="1:21">
      <c r="A123" s="57"/>
      <c r="B123" s="88"/>
      <c r="C123" s="58"/>
      <c r="D123" s="102"/>
      <c r="E123" s="102"/>
      <c r="F123" s="102"/>
      <c r="G123" s="102"/>
      <c r="H123" s="102"/>
      <c r="I123" s="102"/>
      <c r="J123" s="124"/>
      <c r="K123" s="124"/>
      <c r="L123" s="124"/>
      <c r="M123" s="124"/>
      <c r="N123" s="124"/>
      <c r="O123" s="124"/>
      <c r="P123" s="131"/>
      <c r="Q123" s="58"/>
      <c r="T123" s="3"/>
      <c r="U123" s="3"/>
    </row>
    <row r="124" spans="1:21" s="5" customFormat="1" ht="15">
      <c r="A124" s="85" t="s">
        <v>324</v>
      </c>
      <c r="B124" s="86" t="s">
        <v>333</v>
      </c>
      <c r="C124" s="8" t="s">
        <v>12</v>
      </c>
      <c r="D124" s="113">
        <v>14502</v>
      </c>
      <c r="E124" s="113">
        <v>15747</v>
      </c>
      <c r="F124" s="113">
        <v>13218</v>
      </c>
      <c r="G124" s="113">
        <v>11836</v>
      </c>
      <c r="H124" s="113">
        <v>9292</v>
      </c>
      <c r="I124" s="113">
        <v>5587</v>
      </c>
      <c r="J124" s="122">
        <v>3332</v>
      </c>
      <c r="K124" s="122">
        <v>5468</v>
      </c>
      <c r="L124" s="122">
        <v>11500</v>
      </c>
      <c r="M124" s="122">
        <v>12053.409</v>
      </c>
      <c r="N124" s="122">
        <v>16592</v>
      </c>
      <c r="O124" s="122">
        <v>14469</v>
      </c>
      <c r="P124" s="131">
        <f t="shared" ref="P124:P126" si="48">SUM(D124:O124)</f>
        <v>133596.40899999999</v>
      </c>
      <c r="Q124" s="58"/>
      <c r="R124"/>
      <c r="S124"/>
    </row>
    <row r="125" spans="1:21">
      <c r="A125" s="100"/>
      <c r="B125" s="86" t="s">
        <v>130</v>
      </c>
      <c r="C125" s="8" t="s">
        <v>16</v>
      </c>
      <c r="D125" s="114">
        <v>6089</v>
      </c>
      <c r="E125" s="114">
        <v>5200</v>
      </c>
      <c r="F125" s="114">
        <v>5134</v>
      </c>
      <c r="G125" s="114">
        <v>6103</v>
      </c>
      <c r="H125" s="114">
        <v>4732</v>
      </c>
      <c r="I125" s="114">
        <v>3636</v>
      </c>
      <c r="J125" s="128">
        <v>3228</v>
      </c>
      <c r="K125" s="128">
        <v>3624</v>
      </c>
      <c r="L125" s="128">
        <v>5099</v>
      </c>
      <c r="M125" s="128">
        <v>7459.4080000000004</v>
      </c>
      <c r="N125" s="128">
        <v>5976</v>
      </c>
      <c r="O125" s="128">
        <v>5975</v>
      </c>
      <c r="P125" s="131">
        <f t="shared" si="48"/>
        <v>62255.408000000003</v>
      </c>
      <c r="Q125" s="58"/>
      <c r="S125" s="1"/>
    </row>
    <row r="126" spans="1:21">
      <c r="A126" s="85"/>
      <c r="B126" s="85" t="s">
        <v>371</v>
      </c>
      <c r="C126" s="9" t="s">
        <v>11</v>
      </c>
      <c r="D126" s="115">
        <f>D124+D125</f>
        <v>20591</v>
      </c>
      <c r="E126" s="115">
        <f t="shared" ref="E126:O126" si="49">E124+E125</f>
        <v>20947</v>
      </c>
      <c r="F126" s="115">
        <f t="shared" si="49"/>
        <v>18352</v>
      </c>
      <c r="G126" s="115">
        <f t="shared" si="49"/>
        <v>17939</v>
      </c>
      <c r="H126" s="115">
        <f t="shared" si="49"/>
        <v>14024</v>
      </c>
      <c r="I126" s="115">
        <f t="shared" si="49"/>
        <v>9223</v>
      </c>
      <c r="J126" s="123">
        <f t="shared" si="49"/>
        <v>6560</v>
      </c>
      <c r="K126" s="123">
        <f t="shared" si="49"/>
        <v>9092</v>
      </c>
      <c r="L126" s="123">
        <f t="shared" si="49"/>
        <v>16599</v>
      </c>
      <c r="M126" s="123">
        <f t="shared" si="49"/>
        <v>19512.816999999999</v>
      </c>
      <c r="N126" s="123">
        <f t="shared" si="49"/>
        <v>22568</v>
      </c>
      <c r="O126" s="123">
        <f t="shared" si="49"/>
        <v>20444</v>
      </c>
      <c r="P126" s="79">
        <f t="shared" si="48"/>
        <v>195851.81700000001</v>
      </c>
      <c r="Q126" s="58"/>
      <c r="S126" s="3"/>
    </row>
    <row r="127" spans="1:21" ht="15">
      <c r="A127" s="85"/>
      <c r="B127" s="85" t="s">
        <v>375</v>
      </c>
      <c r="C127" s="8" t="s">
        <v>12</v>
      </c>
      <c r="D127" s="113">
        <v>3901</v>
      </c>
      <c r="E127" s="113">
        <v>4548</v>
      </c>
      <c r="F127" s="113">
        <v>4030</v>
      </c>
      <c r="G127" s="113">
        <v>4647</v>
      </c>
      <c r="H127" s="113">
        <v>3769</v>
      </c>
      <c r="I127" s="113">
        <v>722</v>
      </c>
      <c r="J127" s="122">
        <v>342</v>
      </c>
      <c r="K127" s="122">
        <v>521</v>
      </c>
      <c r="L127" s="122">
        <v>4456</v>
      </c>
      <c r="M127" s="122">
        <v>3711</v>
      </c>
      <c r="N127" s="122">
        <v>4835</v>
      </c>
      <c r="O127" s="122">
        <v>3691</v>
      </c>
      <c r="P127" s="131">
        <f t="shared" ref="P127:P129" si="50">SUM(D127:O127)</f>
        <v>39173</v>
      </c>
      <c r="Q127" s="58"/>
      <c r="S127" s="5"/>
    </row>
    <row r="128" spans="1:21">
      <c r="A128" s="100"/>
      <c r="B128" s="86"/>
      <c r="C128" s="8" t="s">
        <v>16</v>
      </c>
      <c r="D128" s="114">
        <v>1652</v>
      </c>
      <c r="E128" s="114">
        <v>1874</v>
      </c>
      <c r="F128" s="114">
        <v>1803</v>
      </c>
      <c r="G128" s="114">
        <v>4018</v>
      </c>
      <c r="H128" s="114">
        <v>2304</v>
      </c>
      <c r="I128" s="114">
        <v>549</v>
      </c>
      <c r="J128" s="128">
        <v>396</v>
      </c>
      <c r="K128" s="128">
        <v>346</v>
      </c>
      <c r="L128" s="128">
        <v>2563</v>
      </c>
      <c r="M128" s="128">
        <v>3541</v>
      </c>
      <c r="N128" s="128">
        <v>2153</v>
      </c>
      <c r="O128" s="128">
        <v>1725</v>
      </c>
      <c r="P128" s="131">
        <f t="shared" si="50"/>
        <v>22924</v>
      </c>
      <c r="Q128" s="58"/>
    </row>
    <row r="129" spans="1:17">
      <c r="A129" s="85"/>
      <c r="C129" s="9" t="s">
        <v>11</v>
      </c>
      <c r="D129" s="115">
        <f>D127+D128</f>
        <v>5553</v>
      </c>
      <c r="E129" s="115">
        <f t="shared" ref="E129:O129" si="51">E127+E128</f>
        <v>6422</v>
      </c>
      <c r="F129" s="115">
        <f t="shared" si="51"/>
        <v>5833</v>
      </c>
      <c r="G129" s="115">
        <f t="shared" si="51"/>
        <v>8665</v>
      </c>
      <c r="H129" s="115">
        <f t="shared" si="51"/>
        <v>6073</v>
      </c>
      <c r="I129" s="115">
        <f t="shared" si="51"/>
        <v>1271</v>
      </c>
      <c r="J129" s="123">
        <f t="shared" si="51"/>
        <v>738</v>
      </c>
      <c r="K129" s="123">
        <f t="shared" si="51"/>
        <v>867</v>
      </c>
      <c r="L129" s="123">
        <f t="shared" si="51"/>
        <v>7019</v>
      </c>
      <c r="M129" s="123">
        <f t="shared" si="51"/>
        <v>7252</v>
      </c>
      <c r="N129" s="123">
        <f t="shared" si="51"/>
        <v>6988</v>
      </c>
      <c r="O129" s="123">
        <f t="shared" si="51"/>
        <v>5416</v>
      </c>
      <c r="P129" s="79">
        <f t="shared" si="50"/>
        <v>62097</v>
      </c>
      <c r="Q129" s="58"/>
    </row>
    <row r="130" spans="1:17">
      <c r="A130" s="85"/>
      <c r="B130" s="86"/>
      <c r="C130" s="58"/>
      <c r="D130" s="102"/>
      <c r="E130" s="102"/>
      <c r="F130" s="102"/>
      <c r="G130" s="102"/>
      <c r="H130" s="102"/>
      <c r="I130" s="102"/>
      <c r="J130" s="124"/>
      <c r="K130" s="124"/>
      <c r="L130" s="124"/>
      <c r="M130" s="124"/>
      <c r="N130" s="124"/>
      <c r="O130" s="124"/>
      <c r="P130" s="131"/>
      <c r="Q130" s="58"/>
    </row>
    <row r="131" spans="1:17">
      <c r="A131" s="85" t="s">
        <v>69</v>
      </c>
      <c r="B131" s="86" t="s">
        <v>325</v>
      </c>
      <c r="C131" s="8" t="s">
        <v>12</v>
      </c>
      <c r="D131" s="113">
        <v>14723</v>
      </c>
      <c r="E131" s="113">
        <v>16584</v>
      </c>
      <c r="F131" s="113">
        <v>14422</v>
      </c>
      <c r="G131" s="113">
        <v>13877</v>
      </c>
      <c r="H131" s="113">
        <v>12186</v>
      </c>
      <c r="I131" s="113">
        <v>4210</v>
      </c>
      <c r="J131" s="122">
        <v>1867</v>
      </c>
      <c r="K131" s="122">
        <v>4062</v>
      </c>
      <c r="L131" s="122">
        <v>13770</v>
      </c>
      <c r="M131" s="122">
        <v>13408.029</v>
      </c>
      <c r="N131" s="122">
        <v>19619</v>
      </c>
      <c r="O131" s="122">
        <v>15539</v>
      </c>
      <c r="P131" s="131">
        <f t="shared" si="42"/>
        <v>144267.02899999998</v>
      </c>
      <c r="Q131" s="58"/>
    </row>
    <row r="132" spans="1:17">
      <c r="A132" s="100"/>
      <c r="B132" s="85" t="s">
        <v>326</v>
      </c>
      <c r="C132" s="8" t="s">
        <v>16</v>
      </c>
      <c r="D132" s="114">
        <v>5542</v>
      </c>
      <c r="E132" s="114">
        <v>5316</v>
      </c>
      <c r="F132" s="114">
        <v>5285</v>
      </c>
      <c r="G132" s="114">
        <v>5897</v>
      </c>
      <c r="H132" s="114">
        <v>5506</v>
      </c>
      <c r="I132" s="114">
        <v>2476</v>
      </c>
      <c r="J132" s="128">
        <v>1721</v>
      </c>
      <c r="K132" s="128">
        <v>2425</v>
      </c>
      <c r="L132" s="128">
        <v>5027</v>
      </c>
      <c r="M132" s="128">
        <v>6252.0280000000002</v>
      </c>
      <c r="N132" s="128">
        <v>5630</v>
      </c>
      <c r="O132" s="128">
        <v>5441</v>
      </c>
      <c r="P132" s="131">
        <f t="shared" si="42"/>
        <v>56518.027999999998</v>
      </c>
      <c r="Q132" s="58"/>
    </row>
    <row r="133" spans="1:17">
      <c r="A133" s="85"/>
      <c r="B133" s="85"/>
      <c r="C133" s="9" t="s">
        <v>11</v>
      </c>
      <c r="D133" s="115">
        <f>D131+D132</f>
        <v>20265</v>
      </c>
      <c r="E133" s="115">
        <f t="shared" ref="E133:O133" si="52">E131+E132</f>
        <v>21900</v>
      </c>
      <c r="F133" s="115">
        <f t="shared" si="52"/>
        <v>19707</v>
      </c>
      <c r="G133" s="115">
        <f t="shared" si="52"/>
        <v>19774</v>
      </c>
      <c r="H133" s="115">
        <f t="shared" si="52"/>
        <v>17692</v>
      </c>
      <c r="I133" s="115">
        <f t="shared" si="52"/>
        <v>6686</v>
      </c>
      <c r="J133" s="123">
        <f t="shared" si="52"/>
        <v>3588</v>
      </c>
      <c r="K133" s="123">
        <f t="shared" si="52"/>
        <v>6487</v>
      </c>
      <c r="L133" s="123">
        <f t="shared" si="52"/>
        <v>18797</v>
      </c>
      <c r="M133" s="123">
        <f t="shared" si="52"/>
        <v>19660.057000000001</v>
      </c>
      <c r="N133" s="123">
        <f t="shared" si="52"/>
        <v>25249</v>
      </c>
      <c r="O133" s="123">
        <f t="shared" si="52"/>
        <v>20980</v>
      </c>
      <c r="P133" s="79">
        <f t="shared" si="42"/>
        <v>200785.057</v>
      </c>
      <c r="Q133" s="58"/>
    </row>
    <row r="134" spans="1:17">
      <c r="A134" s="85"/>
      <c r="B134" s="85" t="s">
        <v>327</v>
      </c>
      <c r="C134" s="8" t="s">
        <v>12</v>
      </c>
      <c r="D134" s="113">
        <v>1859</v>
      </c>
      <c r="E134" s="113">
        <v>2226</v>
      </c>
      <c r="F134" s="113">
        <v>2021</v>
      </c>
      <c r="G134" s="113">
        <v>2139</v>
      </c>
      <c r="H134" s="113">
        <v>1987</v>
      </c>
      <c r="I134" s="113">
        <v>162</v>
      </c>
      <c r="J134" s="122">
        <v>81</v>
      </c>
      <c r="K134" s="122">
        <v>284</v>
      </c>
      <c r="L134" s="122">
        <v>2963</v>
      </c>
      <c r="M134" s="122">
        <v>2213</v>
      </c>
      <c r="N134" s="122">
        <v>2961</v>
      </c>
      <c r="O134" s="122">
        <v>2434</v>
      </c>
      <c r="P134" s="131">
        <f t="shared" ref="P134:P136" si="53">SUM(D134:O134)</f>
        <v>21330</v>
      </c>
      <c r="Q134" s="58"/>
    </row>
    <row r="135" spans="1:17">
      <c r="A135" s="100"/>
      <c r="B135" s="85"/>
      <c r="C135" s="8" t="s">
        <v>16</v>
      </c>
      <c r="D135" s="114">
        <v>896</v>
      </c>
      <c r="E135" s="114">
        <v>1131</v>
      </c>
      <c r="F135" s="114">
        <v>1174</v>
      </c>
      <c r="G135" s="114">
        <v>1680</v>
      </c>
      <c r="H135" s="114">
        <v>1640</v>
      </c>
      <c r="I135" s="114">
        <v>134</v>
      </c>
      <c r="J135" s="128">
        <v>97</v>
      </c>
      <c r="K135" s="128">
        <v>126</v>
      </c>
      <c r="L135" s="128">
        <v>1729</v>
      </c>
      <c r="M135" s="128">
        <v>1593</v>
      </c>
      <c r="N135" s="128">
        <v>1044</v>
      </c>
      <c r="O135" s="128">
        <v>980</v>
      </c>
      <c r="P135" s="131">
        <f t="shared" si="53"/>
        <v>12224</v>
      </c>
      <c r="Q135" s="58"/>
    </row>
    <row r="136" spans="1:17">
      <c r="A136" s="85"/>
      <c r="C136" s="9" t="s">
        <v>11</v>
      </c>
      <c r="D136" s="115">
        <f>D134+D135</f>
        <v>2755</v>
      </c>
      <c r="E136" s="115">
        <f t="shared" ref="E136:O136" si="54">E134+E135</f>
        <v>3357</v>
      </c>
      <c r="F136" s="115">
        <f t="shared" si="54"/>
        <v>3195</v>
      </c>
      <c r="G136" s="115">
        <f t="shared" si="54"/>
        <v>3819</v>
      </c>
      <c r="H136" s="115">
        <f t="shared" si="54"/>
        <v>3627</v>
      </c>
      <c r="I136" s="115">
        <f t="shared" si="54"/>
        <v>296</v>
      </c>
      <c r="J136" s="123">
        <f t="shared" si="54"/>
        <v>178</v>
      </c>
      <c r="K136" s="123">
        <f t="shared" si="54"/>
        <v>410</v>
      </c>
      <c r="L136" s="123">
        <f t="shared" si="54"/>
        <v>4692</v>
      </c>
      <c r="M136" s="123">
        <f t="shared" si="54"/>
        <v>3806</v>
      </c>
      <c r="N136" s="123">
        <f t="shared" si="54"/>
        <v>4005</v>
      </c>
      <c r="O136" s="123">
        <f t="shared" si="54"/>
        <v>3414</v>
      </c>
      <c r="P136" s="79">
        <f t="shared" si="53"/>
        <v>33554</v>
      </c>
      <c r="Q136" s="58"/>
    </row>
    <row r="137" spans="1:17">
      <c r="A137" s="57"/>
      <c r="B137" s="88"/>
      <c r="C137" s="58"/>
      <c r="D137" s="102"/>
      <c r="E137" s="102"/>
      <c r="F137" s="102"/>
      <c r="G137" s="102"/>
      <c r="H137" s="102"/>
      <c r="I137" s="102"/>
      <c r="J137" s="124"/>
      <c r="K137" s="124"/>
      <c r="L137" s="124"/>
      <c r="M137" s="124"/>
      <c r="N137" s="124"/>
      <c r="O137" s="124"/>
      <c r="P137" s="131"/>
      <c r="Q137" s="58"/>
    </row>
    <row r="138" spans="1:17">
      <c r="A138" s="57" t="s">
        <v>77</v>
      </c>
      <c r="B138" s="88" t="s">
        <v>143</v>
      </c>
      <c r="C138" s="8" t="s">
        <v>12</v>
      </c>
      <c r="D138" s="113">
        <v>14482</v>
      </c>
      <c r="E138" s="113">
        <v>16757</v>
      </c>
      <c r="F138" s="113">
        <v>15794</v>
      </c>
      <c r="G138" s="113">
        <v>13907</v>
      </c>
      <c r="H138" s="113">
        <v>11505</v>
      </c>
      <c r="I138" s="113">
        <v>6880</v>
      </c>
      <c r="J138" s="122">
        <v>3736</v>
      </c>
      <c r="K138" s="122">
        <v>4356</v>
      </c>
      <c r="L138" s="122">
        <v>16343</v>
      </c>
      <c r="M138" s="122">
        <v>13707</v>
      </c>
      <c r="N138" s="122">
        <v>16758</v>
      </c>
      <c r="O138" s="122">
        <v>11988</v>
      </c>
      <c r="P138" s="131">
        <f t="shared" si="42"/>
        <v>146213</v>
      </c>
      <c r="Q138" s="58"/>
    </row>
    <row r="139" spans="1:17">
      <c r="A139" s="96"/>
      <c r="B139" s="88" t="s">
        <v>130</v>
      </c>
      <c r="C139" s="8" t="s">
        <v>16</v>
      </c>
      <c r="D139" s="114">
        <v>4890</v>
      </c>
      <c r="E139" s="114">
        <v>4783</v>
      </c>
      <c r="F139" s="114">
        <v>4552</v>
      </c>
      <c r="G139" s="114">
        <v>4847</v>
      </c>
      <c r="H139" s="114">
        <v>4693</v>
      </c>
      <c r="I139" s="114">
        <v>4248</v>
      </c>
      <c r="J139" s="128">
        <v>3472</v>
      </c>
      <c r="K139" s="128">
        <v>3346</v>
      </c>
      <c r="L139" s="128">
        <v>9399</v>
      </c>
      <c r="M139" s="128">
        <v>9111.01</v>
      </c>
      <c r="N139" s="128">
        <v>5655</v>
      </c>
      <c r="O139" s="128">
        <v>6109</v>
      </c>
      <c r="P139" s="131">
        <f t="shared" si="42"/>
        <v>65105.01</v>
      </c>
      <c r="Q139" s="58"/>
    </row>
    <row r="140" spans="1:17">
      <c r="A140" s="57"/>
      <c r="B140" s="57" t="s">
        <v>365</v>
      </c>
      <c r="C140" s="9" t="s">
        <v>11</v>
      </c>
      <c r="D140" s="115">
        <f>D138+D139</f>
        <v>19372</v>
      </c>
      <c r="E140" s="115">
        <f t="shared" ref="E140:O140" si="55">E138+E139</f>
        <v>21540</v>
      </c>
      <c r="F140" s="115">
        <f t="shared" si="55"/>
        <v>20346</v>
      </c>
      <c r="G140" s="115">
        <f t="shared" si="55"/>
        <v>18754</v>
      </c>
      <c r="H140" s="115">
        <f t="shared" si="55"/>
        <v>16198</v>
      </c>
      <c r="I140" s="115">
        <f t="shared" si="55"/>
        <v>11128</v>
      </c>
      <c r="J140" s="123">
        <f t="shared" si="55"/>
        <v>7208</v>
      </c>
      <c r="K140" s="123">
        <f t="shared" si="55"/>
        <v>7702</v>
      </c>
      <c r="L140" s="123">
        <f t="shared" si="55"/>
        <v>25742</v>
      </c>
      <c r="M140" s="123">
        <f t="shared" si="55"/>
        <v>22818.010000000002</v>
      </c>
      <c r="N140" s="123">
        <f t="shared" si="55"/>
        <v>22413</v>
      </c>
      <c r="O140" s="123">
        <f t="shared" si="55"/>
        <v>18097</v>
      </c>
      <c r="P140" s="79">
        <f t="shared" si="42"/>
        <v>211318.01</v>
      </c>
      <c r="Q140" s="58"/>
    </row>
    <row r="141" spans="1:17">
      <c r="A141" s="57" t="s">
        <v>364</v>
      </c>
      <c r="B141" s="57" t="s">
        <v>366</v>
      </c>
      <c r="C141" s="8" t="s">
        <v>12</v>
      </c>
      <c r="D141" s="113">
        <v>49.2</v>
      </c>
      <c r="E141" s="113">
        <v>16.8</v>
      </c>
      <c r="F141" s="113">
        <v>18.5</v>
      </c>
      <c r="G141" s="113">
        <v>17.2</v>
      </c>
      <c r="H141" s="113">
        <v>17.8</v>
      </c>
      <c r="I141" s="113">
        <v>44.1</v>
      </c>
      <c r="J141" s="122">
        <v>49.518999999999998</v>
      </c>
      <c r="K141" s="122">
        <v>30.04</v>
      </c>
      <c r="L141" s="122">
        <v>21.742000000000001</v>
      </c>
      <c r="M141" s="122">
        <v>17.111999999999998</v>
      </c>
      <c r="N141" s="122">
        <v>19.021999999999998</v>
      </c>
      <c r="O141" s="122">
        <v>17.785</v>
      </c>
      <c r="P141" s="131">
        <f t="shared" ref="P141:P143" si="56">SUM(D141:O141)</f>
        <v>318.82000000000005</v>
      </c>
      <c r="Q141" s="58"/>
    </row>
    <row r="142" spans="1:17">
      <c r="A142" s="96"/>
      <c r="B142" s="88"/>
      <c r="C142" s="8" t="s">
        <v>16</v>
      </c>
      <c r="D142" s="114">
        <v>68.900000000000006</v>
      </c>
      <c r="E142" s="114">
        <v>17.899999999999999</v>
      </c>
      <c r="F142" s="114">
        <v>18.8</v>
      </c>
      <c r="G142" s="114">
        <v>19.399999999999999</v>
      </c>
      <c r="H142" s="114">
        <v>19.8</v>
      </c>
      <c r="I142" s="114">
        <v>44.7</v>
      </c>
      <c r="J142" s="128">
        <v>60.046999999999997</v>
      </c>
      <c r="K142" s="128">
        <v>29.745999999999999</v>
      </c>
      <c r="L142" s="128">
        <v>18.495999999999999</v>
      </c>
      <c r="M142" s="128">
        <v>20.704000000000001</v>
      </c>
      <c r="N142" s="128">
        <v>19.018999999999998</v>
      </c>
      <c r="O142" s="128">
        <v>19.731999999999999</v>
      </c>
      <c r="P142" s="131">
        <f t="shared" si="56"/>
        <v>357.24400000000003</v>
      </c>
      <c r="Q142" s="58"/>
    </row>
    <row r="143" spans="1:17">
      <c r="A143" s="57"/>
      <c r="B143" s="88"/>
      <c r="C143" s="9" t="s">
        <v>11</v>
      </c>
      <c r="D143" s="115">
        <f>D141+D142</f>
        <v>118.10000000000001</v>
      </c>
      <c r="E143" s="115">
        <f t="shared" ref="E143:O143" si="57">E141+E142</f>
        <v>34.700000000000003</v>
      </c>
      <c r="F143" s="115">
        <f t="shared" si="57"/>
        <v>37.299999999999997</v>
      </c>
      <c r="G143" s="115">
        <f t="shared" si="57"/>
        <v>36.599999999999994</v>
      </c>
      <c r="H143" s="115">
        <f t="shared" si="57"/>
        <v>37.6</v>
      </c>
      <c r="I143" s="115">
        <f t="shared" si="57"/>
        <v>88.800000000000011</v>
      </c>
      <c r="J143" s="123">
        <f t="shared" si="57"/>
        <v>109.566</v>
      </c>
      <c r="K143" s="123">
        <f t="shared" si="57"/>
        <v>59.786000000000001</v>
      </c>
      <c r="L143" s="123">
        <f t="shared" si="57"/>
        <v>40.238</v>
      </c>
      <c r="M143" s="123">
        <f t="shared" si="57"/>
        <v>37.816000000000003</v>
      </c>
      <c r="N143" s="123">
        <f t="shared" si="57"/>
        <v>38.040999999999997</v>
      </c>
      <c r="O143" s="123">
        <f t="shared" si="57"/>
        <v>37.516999999999996</v>
      </c>
      <c r="P143" s="79">
        <f t="shared" si="56"/>
        <v>676.06400000000008</v>
      </c>
      <c r="Q143" s="58"/>
    </row>
    <row r="144" spans="1:17">
      <c r="A144" s="57" t="s">
        <v>77</v>
      </c>
      <c r="B144" s="57" t="s">
        <v>367</v>
      </c>
      <c r="C144" s="8" t="s">
        <v>12</v>
      </c>
      <c r="D144" s="113">
        <v>3729</v>
      </c>
      <c r="E144" s="113">
        <v>4521</v>
      </c>
      <c r="F144" s="113">
        <v>4336</v>
      </c>
      <c r="G144" s="113">
        <v>4604</v>
      </c>
      <c r="H144" s="113">
        <v>4449</v>
      </c>
      <c r="I144" s="113">
        <v>1299</v>
      </c>
      <c r="J144" s="122">
        <v>597</v>
      </c>
      <c r="K144" s="122">
        <v>594</v>
      </c>
      <c r="L144" s="122">
        <v>4879</v>
      </c>
      <c r="M144" s="122">
        <v>3596.4119999999998</v>
      </c>
      <c r="N144" s="122">
        <v>5213</v>
      </c>
      <c r="O144" s="122">
        <v>3272</v>
      </c>
      <c r="P144" s="131">
        <f t="shared" ref="P144:P146" si="58">SUM(D144:O144)</f>
        <v>41089.411999999997</v>
      </c>
      <c r="Q144" s="58"/>
    </row>
    <row r="145" spans="1:17">
      <c r="A145" s="96"/>
      <c r="C145" s="8" t="s">
        <v>16</v>
      </c>
      <c r="D145" s="114">
        <v>1158</v>
      </c>
      <c r="E145" s="114">
        <v>1084</v>
      </c>
      <c r="F145" s="114">
        <v>987</v>
      </c>
      <c r="G145" s="114">
        <v>1284</v>
      </c>
      <c r="H145" s="114">
        <v>1296</v>
      </c>
      <c r="I145" s="114">
        <v>768</v>
      </c>
      <c r="J145" s="128">
        <v>611</v>
      </c>
      <c r="K145" s="128">
        <v>392</v>
      </c>
      <c r="L145" s="128">
        <v>1293</v>
      </c>
      <c r="M145" s="128">
        <v>1282.4110000000001</v>
      </c>
      <c r="N145" s="128">
        <v>984</v>
      </c>
      <c r="O145" s="128">
        <v>910</v>
      </c>
      <c r="P145" s="131">
        <f t="shared" si="58"/>
        <v>12049.411</v>
      </c>
      <c r="Q145" s="58"/>
    </row>
    <row r="146" spans="1:17">
      <c r="A146" s="57"/>
      <c r="C146" s="9" t="s">
        <v>11</v>
      </c>
      <c r="D146" s="115">
        <f>D144+D145</f>
        <v>4887</v>
      </c>
      <c r="E146" s="115">
        <f t="shared" ref="E146:O146" si="59">E144+E145</f>
        <v>5605</v>
      </c>
      <c r="F146" s="115">
        <f t="shared" si="59"/>
        <v>5323</v>
      </c>
      <c r="G146" s="115">
        <f t="shared" si="59"/>
        <v>5888</v>
      </c>
      <c r="H146" s="115">
        <f t="shared" si="59"/>
        <v>5745</v>
      </c>
      <c r="I146" s="115">
        <f t="shared" si="59"/>
        <v>2067</v>
      </c>
      <c r="J146" s="123">
        <f t="shared" si="59"/>
        <v>1208</v>
      </c>
      <c r="K146" s="123">
        <f t="shared" si="59"/>
        <v>986</v>
      </c>
      <c r="L146" s="123">
        <f t="shared" si="59"/>
        <v>6172</v>
      </c>
      <c r="M146" s="123">
        <f t="shared" si="59"/>
        <v>4878.8230000000003</v>
      </c>
      <c r="N146" s="123">
        <f t="shared" si="59"/>
        <v>6197</v>
      </c>
      <c r="O146" s="123">
        <f t="shared" si="59"/>
        <v>4182</v>
      </c>
      <c r="P146" s="79">
        <f t="shared" si="58"/>
        <v>53138.823000000004</v>
      </c>
      <c r="Q146" s="58"/>
    </row>
    <row r="147" spans="1:17">
      <c r="A147" s="57"/>
      <c r="B147" s="88"/>
      <c r="C147" s="58"/>
      <c r="D147" s="102"/>
      <c r="E147" s="102"/>
      <c r="F147" s="102"/>
      <c r="G147" s="102"/>
      <c r="H147" s="102"/>
      <c r="I147" s="102"/>
      <c r="J147" s="124"/>
      <c r="K147" s="124"/>
      <c r="L147" s="124"/>
      <c r="M147" s="124"/>
      <c r="N147" s="124"/>
      <c r="O147" s="124"/>
      <c r="P147" s="131"/>
      <c r="Q147" s="58"/>
    </row>
    <row r="148" spans="1:17">
      <c r="A148" s="57" t="s">
        <v>83</v>
      </c>
      <c r="B148" s="86" t="s">
        <v>328</v>
      </c>
      <c r="C148" s="8" t="s">
        <v>12</v>
      </c>
      <c r="D148" s="114">
        <v>12794.3</v>
      </c>
      <c r="E148" s="114">
        <v>13737.2</v>
      </c>
      <c r="F148" s="114">
        <v>11260.4</v>
      </c>
      <c r="G148" s="114">
        <v>10209</v>
      </c>
      <c r="H148" s="114">
        <v>9340.4</v>
      </c>
      <c r="I148" s="114">
        <v>3668.1</v>
      </c>
      <c r="J148" s="128">
        <v>2789.4</v>
      </c>
      <c r="K148" s="128">
        <v>3611.3</v>
      </c>
      <c r="L148" s="128">
        <v>11262.1</v>
      </c>
      <c r="M148" s="128">
        <v>11280.378000000001</v>
      </c>
      <c r="N148" s="128">
        <v>16409.099999999999</v>
      </c>
      <c r="O148" s="128">
        <v>14644.3</v>
      </c>
      <c r="P148" s="131">
        <f t="shared" si="42"/>
        <v>121005.97800000002</v>
      </c>
      <c r="Q148" s="58"/>
    </row>
    <row r="149" spans="1:17">
      <c r="A149" s="57"/>
      <c r="B149" s="57" t="s">
        <v>275</v>
      </c>
      <c r="C149" s="8" t="s">
        <v>16</v>
      </c>
      <c r="D149" s="114">
        <v>6172.3</v>
      </c>
      <c r="E149" s="114">
        <v>5573.2</v>
      </c>
      <c r="F149" s="114">
        <v>5394.4</v>
      </c>
      <c r="G149" s="114">
        <v>6270</v>
      </c>
      <c r="H149" s="114">
        <v>6477.4</v>
      </c>
      <c r="I149" s="114">
        <v>3128.1</v>
      </c>
      <c r="J149" s="128">
        <v>3068.4</v>
      </c>
      <c r="K149" s="128">
        <v>3391.3</v>
      </c>
      <c r="L149" s="128">
        <v>5857.1</v>
      </c>
      <c r="M149" s="128">
        <v>5851.3770000000004</v>
      </c>
      <c r="N149" s="128">
        <v>4850.1000000000004</v>
      </c>
      <c r="O149" s="128">
        <v>4841.3</v>
      </c>
      <c r="P149" s="131">
        <f t="shared" si="42"/>
        <v>60874.977000000006</v>
      </c>
      <c r="Q149" s="58"/>
    </row>
    <row r="150" spans="1:17">
      <c r="A150" s="57"/>
      <c r="B150" s="57"/>
      <c r="C150" s="9" t="s">
        <v>11</v>
      </c>
      <c r="D150" s="115">
        <f>D148+D149</f>
        <v>18966.599999999999</v>
      </c>
      <c r="E150" s="115">
        <f t="shared" ref="E150:O150" si="60">E148+E149</f>
        <v>19310.400000000001</v>
      </c>
      <c r="F150" s="115">
        <f t="shared" si="60"/>
        <v>16654.8</v>
      </c>
      <c r="G150" s="115">
        <f t="shared" si="60"/>
        <v>16479</v>
      </c>
      <c r="H150" s="115">
        <f t="shared" si="60"/>
        <v>15817.8</v>
      </c>
      <c r="I150" s="115">
        <f t="shared" si="60"/>
        <v>6796.2</v>
      </c>
      <c r="J150" s="123">
        <f t="shared" si="60"/>
        <v>5857.8</v>
      </c>
      <c r="K150" s="123">
        <f t="shared" si="60"/>
        <v>7002.6</v>
      </c>
      <c r="L150" s="123">
        <f t="shared" si="60"/>
        <v>17119.2</v>
      </c>
      <c r="M150" s="123">
        <f t="shared" si="60"/>
        <v>17131.755000000001</v>
      </c>
      <c r="N150" s="123">
        <f t="shared" si="60"/>
        <v>21259.199999999997</v>
      </c>
      <c r="O150" s="123">
        <f t="shared" si="60"/>
        <v>19485.599999999999</v>
      </c>
      <c r="P150" s="79">
        <f t="shared" si="42"/>
        <v>181880.95499999999</v>
      </c>
      <c r="Q150" s="58"/>
    </row>
    <row r="151" spans="1:17">
      <c r="A151" s="57"/>
      <c r="B151" s="57"/>
      <c r="C151" s="58"/>
      <c r="D151" s="102"/>
      <c r="E151" s="102"/>
      <c r="F151" s="102"/>
      <c r="G151" s="102"/>
      <c r="H151" s="102"/>
      <c r="I151" s="102"/>
      <c r="J151" s="124"/>
      <c r="K151" s="124"/>
      <c r="L151" s="124"/>
      <c r="M151" s="124"/>
      <c r="N151" s="124"/>
      <c r="O151" s="124"/>
      <c r="P151" s="131"/>
      <c r="Q151" s="58"/>
    </row>
    <row r="152" spans="1:17">
      <c r="A152" s="57" t="s">
        <v>86</v>
      </c>
      <c r="B152" s="88" t="s">
        <v>85</v>
      </c>
      <c r="C152" s="8" t="s">
        <v>12</v>
      </c>
      <c r="D152" s="114">
        <v>18037</v>
      </c>
      <c r="E152" s="114">
        <v>16086</v>
      </c>
      <c r="F152" s="114">
        <v>17002</v>
      </c>
      <c r="G152" s="114">
        <v>13525</v>
      </c>
      <c r="H152" s="114">
        <v>12741</v>
      </c>
      <c r="I152" s="114">
        <v>4688</v>
      </c>
      <c r="J152" s="128">
        <v>2639</v>
      </c>
      <c r="K152" s="128">
        <v>4042</v>
      </c>
      <c r="L152" s="128">
        <v>13231</v>
      </c>
      <c r="M152" s="128">
        <v>15633.619000000001</v>
      </c>
      <c r="N152" s="128">
        <v>21232</v>
      </c>
      <c r="O152" s="128">
        <v>17286</v>
      </c>
      <c r="P152" s="131">
        <f t="shared" si="42"/>
        <v>156142.61900000001</v>
      </c>
      <c r="Q152" s="58"/>
    </row>
    <row r="153" spans="1:17">
      <c r="A153" s="57"/>
      <c r="B153" s="88" t="s">
        <v>144</v>
      </c>
      <c r="C153" s="8" t="s">
        <v>16</v>
      </c>
      <c r="D153" s="114">
        <v>7166</v>
      </c>
      <c r="E153" s="114">
        <v>5820</v>
      </c>
      <c r="F153" s="114">
        <v>6107</v>
      </c>
      <c r="G153" s="114">
        <v>6665</v>
      </c>
      <c r="H153" s="114">
        <v>6690</v>
      </c>
      <c r="I153" s="114">
        <v>3471</v>
      </c>
      <c r="J153" s="128">
        <v>2979</v>
      </c>
      <c r="K153" s="128">
        <v>2733</v>
      </c>
      <c r="L153" s="128">
        <v>5594</v>
      </c>
      <c r="M153" s="128">
        <v>7477</v>
      </c>
      <c r="N153" s="128">
        <v>7007</v>
      </c>
      <c r="O153" s="128">
        <v>7474</v>
      </c>
      <c r="P153" s="131">
        <f t="shared" si="42"/>
        <v>69183</v>
      </c>
      <c r="Q153" s="58"/>
    </row>
    <row r="154" spans="1:17">
      <c r="A154" s="57"/>
      <c r="B154" s="57" t="s">
        <v>315</v>
      </c>
      <c r="C154" s="9" t="s">
        <v>11</v>
      </c>
      <c r="D154" s="115">
        <f>D152+D153</f>
        <v>25203</v>
      </c>
      <c r="E154" s="115">
        <f t="shared" ref="E154:O154" si="61">E152+E153</f>
        <v>21906</v>
      </c>
      <c r="F154" s="115">
        <f t="shared" si="61"/>
        <v>23109</v>
      </c>
      <c r="G154" s="115">
        <f t="shared" si="61"/>
        <v>20190</v>
      </c>
      <c r="H154" s="115">
        <f t="shared" si="61"/>
        <v>19431</v>
      </c>
      <c r="I154" s="115">
        <f t="shared" si="61"/>
        <v>8159</v>
      </c>
      <c r="J154" s="123">
        <f t="shared" si="61"/>
        <v>5618</v>
      </c>
      <c r="K154" s="123">
        <f t="shared" si="61"/>
        <v>6775</v>
      </c>
      <c r="L154" s="123">
        <f t="shared" si="61"/>
        <v>18825</v>
      </c>
      <c r="M154" s="123">
        <f t="shared" si="61"/>
        <v>23110.618999999999</v>
      </c>
      <c r="N154" s="123">
        <f t="shared" si="61"/>
        <v>28239</v>
      </c>
      <c r="O154" s="123">
        <f t="shared" si="61"/>
        <v>24760</v>
      </c>
      <c r="P154" s="79">
        <f t="shared" si="42"/>
        <v>225325.61900000001</v>
      </c>
      <c r="Q154" s="58"/>
    </row>
    <row r="155" spans="1:17">
      <c r="A155" s="57" t="s">
        <v>316</v>
      </c>
      <c r="B155" s="57" t="s">
        <v>317</v>
      </c>
      <c r="C155" s="8" t="s">
        <v>12</v>
      </c>
      <c r="D155" s="114">
        <v>448</v>
      </c>
      <c r="E155" s="114">
        <v>442</v>
      </c>
      <c r="F155" s="114">
        <v>557</v>
      </c>
      <c r="G155" s="114">
        <v>442</v>
      </c>
      <c r="H155" s="114">
        <v>508.7</v>
      </c>
      <c r="I155" s="114">
        <v>117.6</v>
      </c>
      <c r="J155" s="128">
        <v>39.177999999999997</v>
      </c>
      <c r="K155" s="128">
        <v>46.356000000000002</v>
      </c>
      <c r="L155" s="128">
        <v>536.47400000000005</v>
      </c>
      <c r="M155" s="128">
        <v>418.58699999999999</v>
      </c>
      <c r="N155" s="128">
        <v>461.27800000000002</v>
      </c>
      <c r="O155" s="128">
        <v>406.95699999999999</v>
      </c>
      <c r="P155" s="131">
        <f t="shared" ref="P155:P157" si="62">SUM(D155:O155)</f>
        <v>4424.13</v>
      </c>
      <c r="Q155" s="58"/>
    </row>
    <row r="156" spans="1:17">
      <c r="A156" s="57"/>
      <c r="B156" s="88"/>
      <c r="C156" s="8" t="s">
        <v>16</v>
      </c>
      <c r="D156" s="114">
        <v>0</v>
      </c>
      <c r="E156" s="114">
        <v>0</v>
      </c>
      <c r="F156" s="114">
        <v>0</v>
      </c>
      <c r="G156" s="114">
        <v>0</v>
      </c>
      <c r="H156" s="114">
        <v>93.5</v>
      </c>
      <c r="I156" s="114">
        <v>59.8</v>
      </c>
      <c r="J156" s="128">
        <v>47.613</v>
      </c>
      <c r="K156" s="128">
        <v>43.893000000000001</v>
      </c>
      <c r="L156" s="128">
        <v>432.14499999999998</v>
      </c>
      <c r="M156" s="128">
        <v>176.291</v>
      </c>
      <c r="N156" s="128">
        <v>142.87200000000001</v>
      </c>
      <c r="O156" s="128">
        <v>147.23699999999999</v>
      </c>
      <c r="P156" s="131">
        <f t="shared" si="62"/>
        <v>1143.3510000000001</v>
      </c>
      <c r="Q156" s="58"/>
    </row>
    <row r="157" spans="1:17">
      <c r="A157" s="57"/>
      <c r="B157" s="57"/>
      <c r="C157" s="9" t="s">
        <v>11</v>
      </c>
      <c r="D157" s="115">
        <f>D155+D156</f>
        <v>448</v>
      </c>
      <c r="E157" s="115">
        <f t="shared" ref="E157:O157" si="63">E155+E156</f>
        <v>442</v>
      </c>
      <c r="F157" s="115">
        <f t="shared" si="63"/>
        <v>557</v>
      </c>
      <c r="G157" s="115">
        <f t="shared" si="63"/>
        <v>442</v>
      </c>
      <c r="H157" s="115">
        <f t="shared" si="63"/>
        <v>602.20000000000005</v>
      </c>
      <c r="I157" s="115">
        <f t="shared" si="63"/>
        <v>177.39999999999998</v>
      </c>
      <c r="J157" s="123">
        <f t="shared" si="63"/>
        <v>86.790999999999997</v>
      </c>
      <c r="K157" s="123">
        <f t="shared" si="63"/>
        <v>90.248999999999995</v>
      </c>
      <c r="L157" s="123">
        <f t="shared" si="63"/>
        <v>968.61900000000003</v>
      </c>
      <c r="M157" s="123">
        <f t="shared" si="63"/>
        <v>594.87799999999993</v>
      </c>
      <c r="N157" s="123">
        <f t="shared" si="63"/>
        <v>604.15000000000009</v>
      </c>
      <c r="O157" s="123">
        <f t="shared" si="63"/>
        <v>554.19399999999996</v>
      </c>
      <c r="P157" s="79">
        <f t="shared" si="62"/>
        <v>5567.4809999999998</v>
      </c>
      <c r="Q157" s="58"/>
    </row>
    <row r="158" spans="1:17">
      <c r="A158" s="57" t="s">
        <v>369</v>
      </c>
      <c r="B158" s="57" t="s">
        <v>368</v>
      </c>
      <c r="C158" s="8" t="s">
        <v>12</v>
      </c>
      <c r="D158" s="114">
        <v>67.599999999999994</v>
      </c>
      <c r="E158" s="114">
        <v>82.3</v>
      </c>
      <c r="F158" s="114">
        <v>81.7</v>
      </c>
      <c r="G158" s="114">
        <v>83.2</v>
      </c>
      <c r="H158" s="114">
        <v>63.2</v>
      </c>
      <c r="I158" s="114">
        <v>25.8</v>
      </c>
      <c r="J158" s="128">
        <v>18.783000000000001</v>
      </c>
      <c r="K158" s="128">
        <v>50.396999999999998</v>
      </c>
      <c r="L158" s="128">
        <v>72.796000000000006</v>
      </c>
      <c r="M158" s="128">
        <v>116.667</v>
      </c>
      <c r="N158" s="128">
        <v>173.27699999999999</v>
      </c>
      <c r="O158" s="128">
        <v>162.53200000000001</v>
      </c>
      <c r="P158" s="131">
        <f t="shared" ref="P158:P160" si="64">SUM(D158:O158)</f>
        <v>998.25200000000007</v>
      </c>
      <c r="Q158" s="58"/>
    </row>
    <row r="159" spans="1:17">
      <c r="A159" s="57"/>
      <c r="B159" s="88"/>
      <c r="C159" s="8" t="s">
        <v>16</v>
      </c>
      <c r="D159" s="114">
        <v>8</v>
      </c>
      <c r="E159" s="114">
        <v>25.1</v>
      </c>
      <c r="F159" s="114">
        <v>20.9</v>
      </c>
      <c r="G159" s="114">
        <v>28.7</v>
      </c>
      <c r="H159" s="114">
        <v>21.9</v>
      </c>
      <c r="I159" s="114">
        <v>19.5</v>
      </c>
      <c r="J159" s="128">
        <v>22.164999999999999</v>
      </c>
      <c r="K159" s="128">
        <v>20.239999999999998</v>
      </c>
      <c r="L159" s="128">
        <v>21.378</v>
      </c>
      <c r="M159" s="128">
        <v>28.047000000000001</v>
      </c>
      <c r="N159" s="128">
        <v>32.381</v>
      </c>
      <c r="O159" s="128">
        <v>31.126000000000001</v>
      </c>
      <c r="P159" s="131">
        <f t="shared" si="64"/>
        <v>279.43699999999995</v>
      </c>
      <c r="Q159" s="58"/>
    </row>
    <row r="160" spans="1:17">
      <c r="A160" s="57"/>
      <c r="B160" s="57"/>
      <c r="C160" s="9" t="s">
        <v>11</v>
      </c>
      <c r="D160" s="115">
        <f>D158+D159</f>
        <v>75.599999999999994</v>
      </c>
      <c r="E160" s="115">
        <f t="shared" ref="E160:O160" si="65">E158+E159</f>
        <v>107.4</v>
      </c>
      <c r="F160" s="115">
        <f t="shared" si="65"/>
        <v>102.6</v>
      </c>
      <c r="G160" s="115">
        <f t="shared" si="65"/>
        <v>111.9</v>
      </c>
      <c r="H160" s="115">
        <f t="shared" si="65"/>
        <v>85.1</v>
      </c>
      <c r="I160" s="115">
        <f t="shared" si="65"/>
        <v>45.3</v>
      </c>
      <c r="J160" s="123">
        <f t="shared" si="65"/>
        <v>40.948</v>
      </c>
      <c r="K160" s="123">
        <f t="shared" si="65"/>
        <v>70.637</v>
      </c>
      <c r="L160" s="123">
        <f t="shared" si="65"/>
        <v>94.174000000000007</v>
      </c>
      <c r="M160" s="123">
        <f t="shared" si="65"/>
        <v>144.714</v>
      </c>
      <c r="N160" s="123">
        <f t="shared" si="65"/>
        <v>205.65799999999999</v>
      </c>
      <c r="O160" s="123">
        <f t="shared" si="65"/>
        <v>193.65800000000002</v>
      </c>
      <c r="P160" s="79">
        <f t="shared" si="64"/>
        <v>1277.6889999999999</v>
      </c>
      <c r="Q160" s="58"/>
    </row>
    <row r="161" spans="1:17">
      <c r="A161" s="57"/>
      <c r="B161" s="57"/>
      <c r="C161" s="23"/>
      <c r="D161" s="103"/>
      <c r="E161" s="103"/>
      <c r="F161" s="103"/>
      <c r="G161" s="103"/>
      <c r="H161" s="103"/>
      <c r="I161" s="103"/>
      <c r="J161" s="125"/>
      <c r="K161" s="125"/>
      <c r="L161" s="125"/>
      <c r="M161" s="125"/>
      <c r="N161" s="125"/>
      <c r="O161" s="125"/>
      <c r="P161" s="131"/>
      <c r="Q161" s="58"/>
    </row>
    <row r="162" spans="1:17">
      <c r="A162" s="57" t="s">
        <v>145</v>
      </c>
      <c r="B162" s="88" t="s">
        <v>146</v>
      </c>
      <c r="C162" s="8" t="s">
        <v>12</v>
      </c>
      <c r="D162" s="114">
        <v>12358</v>
      </c>
      <c r="E162" s="114">
        <v>12741</v>
      </c>
      <c r="F162" s="114">
        <v>11166.2</v>
      </c>
      <c r="G162" s="114">
        <v>10093</v>
      </c>
      <c r="H162" s="114">
        <v>8305.1</v>
      </c>
      <c r="I162" s="114">
        <v>3416.3</v>
      </c>
      <c r="J162" s="128">
        <v>1945.2</v>
      </c>
      <c r="K162" s="128">
        <v>2544.3000000000002</v>
      </c>
      <c r="L162" s="128">
        <v>10506.1</v>
      </c>
      <c r="M162" s="128">
        <v>11184</v>
      </c>
      <c r="N162" s="128">
        <v>16316.4</v>
      </c>
      <c r="O162" s="128">
        <v>12279.1</v>
      </c>
      <c r="P162" s="131">
        <f t="shared" si="42"/>
        <v>112854.7</v>
      </c>
      <c r="Q162" s="60"/>
    </row>
    <row r="163" spans="1:17">
      <c r="A163" s="57"/>
      <c r="B163" s="86" t="s">
        <v>144</v>
      </c>
      <c r="C163" s="8" t="s">
        <v>16</v>
      </c>
      <c r="D163" s="114">
        <v>5430</v>
      </c>
      <c r="E163" s="114">
        <v>3800</v>
      </c>
      <c r="F163" s="114">
        <v>3462.2</v>
      </c>
      <c r="G163" s="114">
        <v>3937</v>
      </c>
      <c r="H163" s="114">
        <v>3586.1</v>
      </c>
      <c r="I163" s="114">
        <v>2103.3000000000002</v>
      </c>
      <c r="J163" s="128">
        <v>1931.2</v>
      </c>
      <c r="K163" s="128">
        <v>1652.3</v>
      </c>
      <c r="L163" s="128">
        <v>3339.1</v>
      </c>
      <c r="M163" s="128">
        <v>3630</v>
      </c>
      <c r="N163" s="128">
        <v>3496.4</v>
      </c>
      <c r="O163" s="128">
        <v>2900.1</v>
      </c>
      <c r="P163" s="131">
        <f t="shared" si="42"/>
        <v>39267.699999999997</v>
      </c>
      <c r="Q163" s="62"/>
    </row>
    <row r="164" spans="1:17">
      <c r="A164" s="57"/>
      <c r="B164" s="57" t="s">
        <v>276</v>
      </c>
      <c r="C164" s="9" t="s">
        <v>11</v>
      </c>
      <c r="D164" s="115">
        <f>D162+D163</f>
        <v>17788</v>
      </c>
      <c r="E164" s="115">
        <f t="shared" ref="E164:O164" si="66">E162+E163</f>
        <v>16541</v>
      </c>
      <c r="F164" s="115">
        <f t="shared" si="66"/>
        <v>14628.400000000001</v>
      </c>
      <c r="G164" s="115">
        <f t="shared" si="66"/>
        <v>14030</v>
      </c>
      <c r="H164" s="115">
        <f t="shared" si="66"/>
        <v>11891.2</v>
      </c>
      <c r="I164" s="115">
        <f t="shared" si="66"/>
        <v>5519.6</v>
      </c>
      <c r="J164" s="123">
        <f t="shared" si="66"/>
        <v>3876.4</v>
      </c>
      <c r="K164" s="123">
        <f t="shared" si="66"/>
        <v>4196.6000000000004</v>
      </c>
      <c r="L164" s="123">
        <f t="shared" si="66"/>
        <v>13845.2</v>
      </c>
      <c r="M164" s="123">
        <f t="shared" si="66"/>
        <v>14814</v>
      </c>
      <c r="N164" s="123">
        <f t="shared" si="66"/>
        <v>19812.8</v>
      </c>
      <c r="O164" s="123">
        <f t="shared" si="66"/>
        <v>15179.2</v>
      </c>
      <c r="P164" s="79">
        <f t="shared" si="42"/>
        <v>152122.40000000002</v>
      </c>
      <c r="Q164" s="64"/>
    </row>
    <row r="166" spans="1:17" ht="15">
      <c r="A166" s="18" t="s">
        <v>370</v>
      </c>
      <c r="B166" s="4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7">
      <c r="B167" s="48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7" ht="15">
      <c r="A168" s="18"/>
      <c r="B168" s="18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70" spans="1:17">
      <c r="A170" s="19"/>
    </row>
    <row r="182" spans="18:18">
      <c r="R182" s="1"/>
    </row>
    <row r="183" spans="18:18">
      <c r="R183" s="3"/>
    </row>
    <row r="184" spans="18:18" ht="15">
      <c r="R184" s="5"/>
    </row>
  </sheetData>
  <mergeCells count="1">
    <mergeCell ref="D16:O16"/>
  </mergeCells>
  <printOptions horizontalCentered="1"/>
  <pageMargins left="0.39370078740157483" right="0.39370078740157483" top="1.1811023622047245" bottom="0.39370078740157483" header="0.78740157480314965" footer="0"/>
  <pageSetup paperSize="8" scale="72" fitToHeight="5" orientation="portrait" r:id="rId1"/>
  <headerFooter>
    <oddHeader>&amp;C&amp;A</oddHeader>
    <oddFooter>Lk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9"/>
  <sheetViews>
    <sheetView zoomScale="90" zoomScaleNormal="90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A2" sqref="A2"/>
    </sheetView>
  </sheetViews>
  <sheetFormatPr defaultRowHeight="14.25"/>
  <cols>
    <col min="1" max="1" width="17.75" style="10" customWidth="1"/>
    <col min="2" max="2" width="18.625" customWidth="1"/>
    <col min="3" max="3" width="7.875" customWidth="1"/>
    <col min="4" max="11" width="8.625" customWidth="1"/>
    <col min="12" max="12" width="9.625" bestFit="1" customWidth="1"/>
    <col min="13" max="13" width="8.625" customWidth="1"/>
    <col min="14" max="14" width="9" bestFit="1" customWidth="1"/>
    <col min="15" max="15" width="9.625" bestFit="1" customWidth="1"/>
    <col min="16" max="16" width="8.625" customWidth="1"/>
    <col min="17" max="17" width="6.5" customWidth="1"/>
    <col min="18" max="1025" width="10.75" customWidth="1"/>
  </cols>
  <sheetData>
    <row r="1" spans="1:17" ht="18">
      <c r="A1" s="20" t="s">
        <v>321</v>
      </c>
    </row>
    <row r="2" spans="1:17" ht="15.75">
      <c r="A2" s="56" t="s">
        <v>376</v>
      </c>
    </row>
    <row r="3" spans="1:17" ht="15.75">
      <c r="A3" s="15"/>
    </row>
    <row r="4" spans="1:17">
      <c r="A4" s="57"/>
      <c r="B4" s="57"/>
      <c r="C4" s="58"/>
      <c r="D4" s="111" t="s">
        <v>90</v>
      </c>
      <c r="E4" s="111" t="s">
        <v>0</v>
      </c>
      <c r="F4" s="111" t="s">
        <v>1</v>
      </c>
      <c r="G4" s="111" t="s">
        <v>2</v>
      </c>
      <c r="H4" s="111" t="s">
        <v>3</v>
      </c>
      <c r="I4" s="111" t="s">
        <v>4</v>
      </c>
      <c r="J4" s="111" t="s">
        <v>5</v>
      </c>
      <c r="K4" s="111" t="s">
        <v>6</v>
      </c>
      <c r="L4" s="111" t="s">
        <v>7</v>
      </c>
      <c r="M4" s="111" t="s">
        <v>8</v>
      </c>
      <c r="N4" s="111" t="s">
        <v>9</v>
      </c>
      <c r="O4" s="111" t="s">
        <v>10</v>
      </c>
      <c r="P4" s="43" t="s">
        <v>128</v>
      </c>
      <c r="Q4" s="58"/>
    </row>
    <row r="5" spans="1:17">
      <c r="A5" s="57"/>
      <c r="B5" s="57"/>
      <c r="C5" s="44" t="s">
        <v>12</v>
      </c>
      <c r="D5" s="59">
        <f>D19+D22+D26+D30+D34+D38+D41+D44+D47+D51+D54+D58+D61+D65+D69+D73+D77+D81+D85+D89+D92+D95+D98+D101+D105+D109+D113+D117+D121+D125+D129+D133+D137+D140+D144+D147+D151+D154+D157+D161+D165+D168+D171+D174+D177+D180+D183+D187+D191+D195</f>
        <v>151238.60000000006</v>
      </c>
      <c r="E5" s="59">
        <f t="shared" ref="E5:O5" si="0">E19+E22+E26+E30+E34+E38+E41+E44+E47+E51+E54+E58+E61+E65+E69+E73+E77+E81+E85+E89+E92+E95+E98+E101+E105+E109+E113+E117+E121+E125+E129+E133+E137+E140+E144+E147+E151+E154+E157+E161+E165+E168+E171+E174+E177+E180+E183+E187+E191+E195</f>
        <v>135491.99999999997</v>
      </c>
      <c r="F5" s="59">
        <f t="shared" si="0"/>
        <v>141493.59999999998</v>
      </c>
      <c r="G5" s="59">
        <f t="shared" si="0"/>
        <v>116624.6</v>
      </c>
      <c r="H5" s="59">
        <f t="shared" si="0"/>
        <v>110944.80000000002</v>
      </c>
      <c r="I5" s="59">
        <f t="shared" si="0"/>
        <v>103582.3</v>
      </c>
      <c r="J5" s="59">
        <f t="shared" si="0"/>
        <v>94547.742249999996</v>
      </c>
      <c r="K5" s="59">
        <f t="shared" si="0"/>
        <v>110357.515</v>
      </c>
      <c r="L5" s="59">
        <f t="shared" si="0"/>
        <v>119735.01200000002</v>
      </c>
      <c r="M5" s="59">
        <f t="shared" si="0"/>
        <v>126967.79900000003</v>
      </c>
      <c r="N5" s="59">
        <f t="shared" si="0"/>
        <v>149125.609</v>
      </c>
      <c r="O5" s="59">
        <f t="shared" si="0"/>
        <v>143735.397</v>
      </c>
      <c r="P5" s="59">
        <f>SUM(D5:O5)</f>
        <v>1503844.9742500004</v>
      </c>
      <c r="Q5" s="60" t="s">
        <v>13</v>
      </c>
    </row>
    <row r="6" spans="1:17">
      <c r="A6" s="57"/>
      <c r="B6" s="57"/>
      <c r="C6" s="45" t="s">
        <v>16</v>
      </c>
      <c r="D6" s="61">
        <f>D20+D23+D27+D31+D35+D39+D42+D45+D48+D52+D55+D59+D62+D66+D70+D74+D78+D82+D86+D90+D93+D96+D99+D102+D106+D110+D114+D118+D122+D126+D130+D134+D138+D141+D145+D148+D152+D155+D158+D162+D166+D169+D172+D175+D178+D181+D184+D188+D192+D196</f>
        <v>94505.700000000012</v>
      </c>
      <c r="E6" s="61">
        <f t="shared" ref="E6:O6" si="1">E20+E23+E27+E31+E35+E39+E42+E45+E48+E52+E55+E59+E62+E66+E70+E74+E78+E82+E86+E90+E93+E96+E99+E102+E106+E110+E114+E118+E122+E126+E130+E134+E138+E141+E145+E148+E152+E155+E158+E162+E166+E169+E172+E175+E178+E181+E184+E188+E192+E196</f>
        <v>80953.799999999974</v>
      </c>
      <c r="F6" s="61">
        <f t="shared" si="1"/>
        <v>82806.100000000006</v>
      </c>
      <c r="G6" s="61">
        <f t="shared" si="1"/>
        <v>75962.100000000006</v>
      </c>
      <c r="H6" s="61">
        <f t="shared" si="1"/>
        <v>69645.599999999977</v>
      </c>
      <c r="I6" s="61">
        <f t="shared" si="1"/>
        <v>65574.2</v>
      </c>
      <c r="J6" s="61">
        <f t="shared" si="1"/>
        <v>71222.645750000011</v>
      </c>
      <c r="K6" s="61">
        <f t="shared" si="1"/>
        <v>67027.973999999987</v>
      </c>
      <c r="L6" s="61">
        <f t="shared" si="1"/>
        <v>68983.731000000014</v>
      </c>
      <c r="M6" s="61">
        <f t="shared" si="1"/>
        <v>85089.778000000006</v>
      </c>
      <c r="N6" s="61">
        <f t="shared" si="1"/>
        <v>83282.716999999975</v>
      </c>
      <c r="O6" s="61">
        <f t="shared" si="1"/>
        <v>88295.342000000033</v>
      </c>
      <c r="P6" s="61">
        <f>SUM(D6:O6)</f>
        <v>933349.68775000016</v>
      </c>
      <c r="Q6" s="62" t="s">
        <v>13</v>
      </c>
    </row>
    <row r="7" spans="1:17">
      <c r="A7" s="57"/>
      <c r="B7" s="57"/>
      <c r="C7" s="46" t="s">
        <v>24</v>
      </c>
      <c r="D7" s="63">
        <f>D5+D6</f>
        <v>245744.30000000008</v>
      </c>
      <c r="E7" s="63">
        <f t="shared" ref="E7:O7" si="2">E5+E6</f>
        <v>216445.79999999993</v>
      </c>
      <c r="F7" s="63">
        <f t="shared" si="2"/>
        <v>224299.69999999998</v>
      </c>
      <c r="G7" s="63">
        <f t="shared" si="2"/>
        <v>192586.7</v>
      </c>
      <c r="H7" s="63">
        <f t="shared" si="2"/>
        <v>180590.4</v>
      </c>
      <c r="I7" s="63">
        <f t="shared" si="2"/>
        <v>169156.5</v>
      </c>
      <c r="J7" s="63">
        <f t="shared" si="2"/>
        <v>165770.38800000001</v>
      </c>
      <c r="K7" s="63">
        <f t="shared" si="2"/>
        <v>177385.489</v>
      </c>
      <c r="L7" s="63">
        <f t="shared" si="2"/>
        <v>188718.74300000002</v>
      </c>
      <c r="M7" s="63">
        <f t="shared" si="2"/>
        <v>212057.57700000005</v>
      </c>
      <c r="N7" s="63">
        <f t="shared" si="2"/>
        <v>232408.32599999997</v>
      </c>
      <c r="O7" s="63">
        <f t="shared" si="2"/>
        <v>232030.73900000003</v>
      </c>
      <c r="P7" s="63">
        <f>SUM(D7:O7)</f>
        <v>2437194.662</v>
      </c>
      <c r="Q7" s="64" t="s">
        <v>13</v>
      </c>
    </row>
    <row r="8" spans="1:17">
      <c r="A8" s="57"/>
      <c r="B8" s="57"/>
      <c r="C8" s="58"/>
      <c r="D8" s="65">
        <f>D5+E5+F5</f>
        <v>428224.2</v>
      </c>
      <c r="E8" s="66">
        <f>D8/D10</f>
        <v>0.62378814659737114</v>
      </c>
      <c r="F8" s="67">
        <f>D8/$P$5</f>
        <v>0.28475288831786971</v>
      </c>
      <c r="G8" s="65">
        <f>G5+H5+I5</f>
        <v>331151.7</v>
      </c>
      <c r="H8" s="66">
        <f>G8/G10</f>
        <v>0.61060516995443403</v>
      </c>
      <c r="I8" s="67">
        <f>G8/$P$5</f>
        <v>0.2202033491950541</v>
      </c>
      <c r="J8" s="65">
        <f>J5+K5+L5</f>
        <v>324640.26925000001</v>
      </c>
      <c r="K8" s="66">
        <f>J8/J10</f>
        <v>0.61036991998226942</v>
      </c>
      <c r="L8" s="67">
        <f>J8/$P$5</f>
        <v>0.21587349414915924</v>
      </c>
      <c r="M8" s="65">
        <f>M5+N5+O5</f>
        <v>419828.80500000005</v>
      </c>
      <c r="N8" s="66">
        <f>M8/M10</f>
        <v>0.62059259268281775</v>
      </c>
      <c r="O8" s="67">
        <f>M8/$P$5</f>
        <v>0.27917026833791669</v>
      </c>
      <c r="P8" s="58"/>
      <c r="Q8" s="58"/>
    </row>
    <row r="9" spans="1:17">
      <c r="A9" s="57"/>
      <c r="B9" s="57"/>
      <c r="C9" s="58"/>
      <c r="D9" s="68">
        <f>D6+E6+F6</f>
        <v>258265.60000000001</v>
      </c>
      <c r="E9" s="69">
        <f>D9/D10</f>
        <v>0.37621185340262886</v>
      </c>
      <c r="F9" s="70">
        <f>D9/$P$6</f>
        <v>0.2767082942113514</v>
      </c>
      <c r="G9" s="68">
        <f>G6+H6+I6</f>
        <v>211181.89999999997</v>
      </c>
      <c r="H9" s="69">
        <f>G9/G10</f>
        <v>0.38939483004556602</v>
      </c>
      <c r="I9" s="70">
        <f>G9/$P$6</f>
        <v>0.22626235672622363</v>
      </c>
      <c r="J9" s="68">
        <f>J6+K6+L6</f>
        <v>207234.35075000004</v>
      </c>
      <c r="K9" s="69">
        <f>J9/J10</f>
        <v>0.38963008001773047</v>
      </c>
      <c r="L9" s="70">
        <f>J9/$P$6</f>
        <v>0.22203291378344386</v>
      </c>
      <c r="M9" s="68">
        <f>M6+N6+O6</f>
        <v>256667.83700000003</v>
      </c>
      <c r="N9" s="69">
        <f>M9/M10</f>
        <v>0.3794074073171822</v>
      </c>
      <c r="O9" s="70">
        <f>M9/$P$6</f>
        <v>0.27499643527898099</v>
      </c>
      <c r="P9" s="71">
        <f>P5/1000</f>
        <v>1503.8449742500004</v>
      </c>
      <c r="Q9" s="60" t="s">
        <v>14</v>
      </c>
    </row>
    <row r="10" spans="1:17">
      <c r="A10" s="57"/>
      <c r="B10" s="72"/>
      <c r="C10" s="58"/>
      <c r="D10" s="73">
        <f>D8+D9</f>
        <v>686489.8</v>
      </c>
      <c r="E10" s="49"/>
      <c r="F10" s="70">
        <f>D10/$P$7</f>
        <v>0.28167212521163809</v>
      </c>
      <c r="G10" s="73">
        <f>G8+G9</f>
        <v>542333.6</v>
      </c>
      <c r="H10" s="74"/>
      <c r="I10" s="75">
        <f>G10/$P$7</f>
        <v>0.22252371074658131</v>
      </c>
      <c r="J10" s="73">
        <f>J8+J9</f>
        <v>531874.62000000011</v>
      </c>
      <c r="K10" s="74"/>
      <c r="L10" s="75">
        <f>J10/$P$7</f>
        <v>0.21823230958643883</v>
      </c>
      <c r="M10" s="73">
        <f>M8+M9</f>
        <v>676496.64200000011</v>
      </c>
      <c r="N10" s="74"/>
      <c r="O10" s="75">
        <f>M10/$P$7</f>
        <v>0.27757185445534188</v>
      </c>
      <c r="P10" s="76">
        <f>P6/1000</f>
        <v>933.34968775000016</v>
      </c>
      <c r="Q10" s="62" t="s">
        <v>14</v>
      </c>
    </row>
    <row r="11" spans="1:17">
      <c r="A11" s="57"/>
      <c r="B11" s="57"/>
      <c r="C11" s="58"/>
      <c r="D11" s="58"/>
      <c r="E11" s="77" t="s">
        <v>235</v>
      </c>
      <c r="F11" s="78" t="s">
        <v>234</v>
      </c>
      <c r="G11" s="58"/>
      <c r="H11" s="77" t="s">
        <v>236</v>
      </c>
      <c r="I11" s="78" t="s">
        <v>234</v>
      </c>
      <c r="J11" s="58"/>
      <c r="K11" s="77" t="s">
        <v>237</v>
      </c>
      <c r="L11" s="78" t="s">
        <v>234</v>
      </c>
      <c r="M11" s="58"/>
      <c r="N11" s="77" t="s">
        <v>238</v>
      </c>
      <c r="O11" s="78" t="s">
        <v>234</v>
      </c>
      <c r="P11" s="79">
        <f>P9+P10</f>
        <v>2437.1946620000008</v>
      </c>
      <c r="Q11" s="64" t="s">
        <v>14</v>
      </c>
    </row>
    <row r="12" spans="1:17">
      <c r="A12" s="57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>
      <c r="A13" s="57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0">
        <f>P9/P11</f>
        <v>0.61703933530525679</v>
      </c>
      <c r="P13" s="81">
        <f>P9/1000</f>
        <v>1.5038449742500004</v>
      </c>
      <c r="Q13" s="60" t="s">
        <v>15</v>
      </c>
    </row>
    <row r="14" spans="1:17">
      <c r="A14" s="57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80">
        <f>P10/P11</f>
        <v>0.38296066469474316</v>
      </c>
      <c r="P14" s="82">
        <f>P10/1000</f>
        <v>0.93334968775000016</v>
      </c>
      <c r="Q14" s="62" t="s">
        <v>15</v>
      </c>
    </row>
    <row r="15" spans="1:17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83">
        <f>P13+P14</f>
        <v>2.4371946620000005</v>
      </c>
      <c r="Q15" s="64" t="s">
        <v>15</v>
      </c>
    </row>
    <row r="16" spans="1:17">
      <c r="A16" s="57"/>
      <c r="B16" s="58"/>
      <c r="C16" s="64"/>
      <c r="D16" s="139">
        <v>2016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58"/>
      <c r="Q16" s="58"/>
    </row>
    <row r="17" spans="1:17">
      <c r="A17" s="84" t="s">
        <v>92</v>
      </c>
      <c r="B17" s="84" t="s">
        <v>93</v>
      </c>
      <c r="C17" s="22"/>
      <c r="D17" s="116" t="s">
        <v>90</v>
      </c>
      <c r="E17" s="116" t="s">
        <v>0</v>
      </c>
      <c r="F17" s="119" t="s">
        <v>1</v>
      </c>
      <c r="G17" s="112" t="s">
        <v>2</v>
      </c>
      <c r="H17" s="112" t="s">
        <v>3</v>
      </c>
      <c r="I17" s="112" t="s">
        <v>4</v>
      </c>
      <c r="J17" s="112" t="s">
        <v>5</v>
      </c>
      <c r="K17" s="112" t="s">
        <v>6</v>
      </c>
      <c r="L17" s="112" t="s">
        <v>7</v>
      </c>
      <c r="M17" s="112" t="s">
        <v>8</v>
      </c>
      <c r="N17" s="112" t="s">
        <v>9</v>
      </c>
      <c r="O17" s="112" t="s">
        <v>10</v>
      </c>
      <c r="P17" s="58"/>
      <c r="Q17" s="58"/>
    </row>
    <row r="18" spans="1:17">
      <c r="A18" s="57"/>
      <c r="B18" s="58"/>
      <c r="C18" s="58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58"/>
      <c r="Q18" s="58"/>
    </row>
    <row r="19" spans="1:17">
      <c r="A19" s="57" t="s">
        <v>99</v>
      </c>
      <c r="B19" s="88" t="s">
        <v>25</v>
      </c>
      <c r="C19" s="8" t="s">
        <v>12</v>
      </c>
      <c r="D19" s="114">
        <v>14168</v>
      </c>
      <c r="E19" s="114">
        <v>13224</v>
      </c>
      <c r="F19" s="114">
        <v>14535</v>
      </c>
      <c r="G19" s="114">
        <v>12228</v>
      </c>
      <c r="H19" s="114">
        <v>12556</v>
      </c>
      <c r="I19" s="114">
        <v>12066</v>
      </c>
      <c r="J19" s="128">
        <v>12335</v>
      </c>
      <c r="K19" s="128">
        <v>14085</v>
      </c>
      <c r="L19" s="128">
        <v>13180</v>
      </c>
      <c r="M19" s="128">
        <v>12955.523999999999</v>
      </c>
      <c r="N19" s="128">
        <v>14887</v>
      </c>
      <c r="O19" s="128">
        <v>14614</v>
      </c>
      <c r="P19" s="132">
        <f>SUM(D19:O19)</f>
        <v>160833.524</v>
      </c>
      <c r="Q19" s="58"/>
    </row>
    <row r="20" spans="1:17">
      <c r="A20" s="57" t="s">
        <v>26</v>
      </c>
      <c r="B20" s="57" t="s">
        <v>250</v>
      </c>
      <c r="C20" s="8" t="s">
        <v>16</v>
      </c>
      <c r="D20" s="114">
        <v>13871</v>
      </c>
      <c r="E20" s="114">
        <v>11679</v>
      </c>
      <c r="F20" s="114">
        <v>12386</v>
      </c>
      <c r="G20" s="114">
        <v>12311</v>
      </c>
      <c r="H20" s="114">
        <v>11901</v>
      </c>
      <c r="I20" s="114">
        <v>10774</v>
      </c>
      <c r="J20" s="128">
        <v>13254</v>
      </c>
      <c r="K20" s="128">
        <v>11937</v>
      </c>
      <c r="L20" s="128">
        <v>11672</v>
      </c>
      <c r="M20" s="128">
        <v>13858.42</v>
      </c>
      <c r="N20" s="128">
        <v>12646</v>
      </c>
      <c r="O20" s="128">
        <v>13365</v>
      </c>
      <c r="P20" s="132">
        <f t="shared" ref="P20:P23" si="3">SUM(D20:O20)</f>
        <v>149654.41999999998</v>
      </c>
      <c r="Q20" s="58"/>
    </row>
    <row r="21" spans="1:17">
      <c r="A21" s="57"/>
      <c r="B21" s="57"/>
      <c r="C21" s="9" t="s">
        <v>11</v>
      </c>
      <c r="D21" s="115">
        <f>D19+D20</f>
        <v>28039</v>
      </c>
      <c r="E21" s="115">
        <f t="shared" ref="E21:O21" si="4">E19+E20</f>
        <v>24903</v>
      </c>
      <c r="F21" s="115">
        <f t="shared" si="4"/>
        <v>26921</v>
      </c>
      <c r="G21" s="115">
        <f t="shared" si="4"/>
        <v>24539</v>
      </c>
      <c r="H21" s="115">
        <f t="shared" si="4"/>
        <v>24457</v>
      </c>
      <c r="I21" s="115">
        <f t="shared" si="4"/>
        <v>22840</v>
      </c>
      <c r="J21" s="123">
        <f t="shared" si="4"/>
        <v>25589</v>
      </c>
      <c r="K21" s="123">
        <f t="shared" si="4"/>
        <v>26022</v>
      </c>
      <c r="L21" s="123">
        <f t="shared" si="4"/>
        <v>24852</v>
      </c>
      <c r="M21" s="123">
        <f t="shared" si="4"/>
        <v>26813.944</v>
      </c>
      <c r="N21" s="123">
        <f t="shared" si="4"/>
        <v>27533</v>
      </c>
      <c r="O21" s="123">
        <f t="shared" si="4"/>
        <v>27979</v>
      </c>
      <c r="P21" s="133">
        <f t="shared" si="3"/>
        <v>310487.94400000002</v>
      </c>
      <c r="Q21" s="58"/>
    </row>
    <row r="22" spans="1:17">
      <c r="A22" s="57" t="s">
        <v>99</v>
      </c>
      <c r="B22" s="57" t="s">
        <v>251</v>
      </c>
      <c r="C22" s="8" t="s">
        <v>12</v>
      </c>
      <c r="D22" s="114">
        <v>14139</v>
      </c>
      <c r="E22" s="114">
        <v>13587</v>
      </c>
      <c r="F22" s="114">
        <v>14590</v>
      </c>
      <c r="G22" s="114">
        <v>12131</v>
      </c>
      <c r="H22" s="114">
        <v>13462</v>
      </c>
      <c r="I22" s="114">
        <v>13915</v>
      </c>
      <c r="J22" s="128">
        <v>13818</v>
      </c>
      <c r="K22" s="128">
        <v>14232</v>
      </c>
      <c r="L22" s="128">
        <v>12858</v>
      </c>
      <c r="M22" s="128">
        <v>13102.380999999999</v>
      </c>
      <c r="N22" s="128">
        <v>15075</v>
      </c>
      <c r="O22" s="128">
        <v>15235</v>
      </c>
      <c r="P22" s="132">
        <f t="shared" si="3"/>
        <v>166144.38099999999</v>
      </c>
      <c r="Q22" s="58"/>
    </row>
    <row r="23" spans="1:17">
      <c r="A23" s="57" t="s">
        <v>101</v>
      </c>
      <c r="B23" s="57"/>
      <c r="C23" s="8" t="s">
        <v>16</v>
      </c>
      <c r="D23" s="114">
        <v>14565</v>
      </c>
      <c r="E23" s="114">
        <v>12507</v>
      </c>
      <c r="F23" s="114">
        <v>12897</v>
      </c>
      <c r="G23" s="114">
        <v>12543</v>
      </c>
      <c r="H23" s="114">
        <v>13052</v>
      </c>
      <c r="I23" s="114">
        <v>12271</v>
      </c>
      <c r="J23" s="128">
        <v>14621</v>
      </c>
      <c r="K23" s="128">
        <v>12415</v>
      </c>
      <c r="L23" s="128">
        <v>12056</v>
      </c>
      <c r="M23" s="128">
        <v>14292.546</v>
      </c>
      <c r="N23" s="128">
        <v>13205</v>
      </c>
      <c r="O23" s="128">
        <v>14417</v>
      </c>
      <c r="P23" s="132">
        <f t="shared" si="3"/>
        <v>158841.546</v>
      </c>
      <c r="Q23" s="58"/>
    </row>
    <row r="24" spans="1:17">
      <c r="A24" s="57"/>
      <c r="B24" s="58"/>
      <c r="C24" s="9" t="s">
        <v>11</v>
      </c>
      <c r="D24" s="115">
        <f>D22+D23</f>
        <v>28704</v>
      </c>
      <c r="E24" s="115">
        <f t="shared" ref="E24:O24" si="5">E22+E23</f>
        <v>26094</v>
      </c>
      <c r="F24" s="115">
        <f t="shared" si="5"/>
        <v>27487</v>
      </c>
      <c r="G24" s="115">
        <f t="shared" si="5"/>
        <v>24674</v>
      </c>
      <c r="H24" s="115">
        <f t="shared" si="5"/>
        <v>26514</v>
      </c>
      <c r="I24" s="115">
        <f t="shared" si="5"/>
        <v>26186</v>
      </c>
      <c r="J24" s="123">
        <f t="shared" si="5"/>
        <v>28439</v>
      </c>
      <c r="K24" s="123">
        <f t="shared" si="5"/>
        <v>26647</v>
      </c>
      <c r="L24" s="123">
        <f t="shared" si="5"/>
        <v>24914</v>
      </c>
      <c r="M24" s="123">
        <f t="shared" si="5"/>
        <v>27394.927</v>
      </c>
      <c r="N24" s="123">
        <f t="shared" si="5"/>
        <v>28280</v>
      </c>
      <c r="O24" s="123">
        <f t="shared" si="5"/>
        <v>29652</v>
      </c>
      <c r="P24" s="133">
        <f>SUM(D24:O24)</f>
        <v>324985.92700000003</v>
      </c>
      <c r="Q24" s="58"/>
    </row>
    <row r="25" spans="1:17">
      <c r="A25" s="57"/>
      <c r="B25" s="58"/>
      <c r="C25" s="64"/>
      <c r="D25" s="102"/>
      <c r="E25" s="102"/>
      <c r="F25" s="102"/>
      <c r="G25" s="102"/>
      <c r="H25" s="102"/>
      <c r="I25" s="102"/>
      <c r="J25" s="124"/>
      <c r="K25" s="124"/>
      <c r="L25" s="124"/>
      <c r="M25" s="124"/>
      <c r="N25" s="124"/>
      <c r="O25" s="124"/>
      <c r="P25" s="131"/>
      <c r="Q25" s="58"/>
    </row>
    <row r="26" spans="1:17" s="25" customFormat="1">
      <c r="A26" s="85" t="s">
        <v>33</v>
      </c>
      <c r="B26" s="86" t="s">
        <v>253</v>
      </c>
      <c r="C26" s="24" t="s">
        <v>12</v>
      </c>
      <c r="D26" s="113">
        <v>3580</v>
      </c>
      <c r="E26" s="113">
        <v>3191</v>
      </c>
      <c r="F26" s="113">
        <v>3652</v>
      </c>
      <c r="G26" s="113">
        <v>2682</v>
      </c>
      <c r="H26" s="113">
        <v>1972</v>
      </c>
      <c r="I26" s="113">
        <v>1763</v>
      </c>
      <c r="J26" s="122">
        <v>1086</v>
      </c>
      <c r="K26" s="122">
        <v>1606</v>
      </c>
      <c r="L26" s="122">
        <v>2216</v>
      </c>
      <c r="M26" s="122">
        <v>2862</v>
      </c>
      <c r="N26" s="122">
        <v>3509</v>
      </c>
      <c r="O26" s="122">
        <v>3458</v>
      </c>
      <c r="P26" s="134">
        <f t="shared" ref="P26:P53" si="6">SUM(D26:O26)</f>
        <v>31577</v>
      </c>
      <c r="Q26" s="87"/>
    </row>
    <row r="27" spans="1:17" s="25" customFormat="1">
      <c r="A27" s="85"/>
      <c r="B27" s="86" t="s">
        <v>254</v>
      </c>
      <c r="C27" s="24" t="s">
        <v>16</v>
      </c>
      <c r="D27" s="114">
        <v>873</v>
      </c>
      <c r="E27" s="114">
        <v>845</v>
      </c>
      <c r="F27" s="114">
        <v>1041</v>
      </c>
      <c r="G27" s="114">
        <v>1004</v>
      </c>
      <c r="H27" s="114">
        <v>1148</v>
      </c>
      <c r="I27" s="114">
        <v>966</v>
      </c>
      <c r="J27" s="128">
        <v>1049</v>
      </c>
      <c r="K27" s="128">
        <v>1454</v>
      </c>
      <c r="L27" s="128">
        <v>508</v>
      </c>
      <c r="M27" s="128">
        <v>990</v>
      </c>
      <c r="N27" s="128">
        <v>980</v>
      </c>
      <c r="O27" s="128">
        <v>838</v>
      </c>
      <c r="P27" s="134">
        <f t="shared" si="6"/>
        <v>11696</v>
      </c>
      <c r="Q27" s="87"/>
    </row>
    <row r="28" spans="1:17" s="25" customFormat="1">
      <c r="A28" s="85"/>
      <c r="B28" s="85" t="s">
        <v>255</v>
      </c>
      <c r="C28" s="26" t="s">
        <v>11</v>
      </c>
      <c r="D28" s="115">
        <f>D26+D27</f>
        <v>4453</v>
      </c>
      <c r="E28" s="115">
        <f t="shared" ref="E28:O28" si="7">E26+E27</f>
        <v>4036</v>
      </c>
      <c r="F28" s="115">
        <f t="shared" si="7"/>
        <v>4693</v>
      </c>
      <c r="G28" s="115">
        <f t="shared" si="7"/>
        <v>3686</v>
      </c>
      <c r="H28" s="115">
        <f t="shared" si="7"/>
        <v>3120</v>
      </c>
      <c r="I28" s="115">
        <f t="shared" si="7"/>
        <v>2729</v>
      </c>
      <c r="J28" s="123">
        <f t="shared" si="7"/>
        <v>2135</v>
      </c>
      <c r="K28" s="123">
        <f t="shared" si="7"/>
        <v>3060</v>
      </c>
      <c r="L28" s="123">
        <f t="shared" si="7"/>
        <v>2724</v>
      </c>
      <c r="M28" s="123">
        <f t="shared" si="7"/>
        <v>3852</v>
      </c>
      <c r="N28" s="123">
        <f t="shared" si="7"/>
        <v>4489</v>
      </c>
      <c r="O28" s="123">
        <f t="shared" si="7"/>
        <v>4296</v>
      </c>
      <c r="P28" s="135">
        <f t="shared" si="6"/>
        <v>43273</v>
      </c>
      <c r="Q28" s="87"/>
    </row>
    <row r="29" spans="1:17" s="25" customFormat="1">
      <c r="A29" s="85"/>
      <c r="B29" s="86"/>
      <c r="C29" s="27"/>
      <c r="D29" s="103"/>
      <c r="E29" s="103"/>
      <c r="F29" s="103"/>
      <c r="G29" s="103"/>
      <c r="H29" s="103"/>
      <c r="I29" s="103"/>
      <c r="J29" s="125"/>
      <c r="K29" s="125"/>
      <c r="L29" s="125"/>
      <c r="M29" s="125"/>
      <c r="N29" s="125"/>
      <c r="O29" s="125"/>
      <c r="P29" s="135"/>
      <c r="Q29" s="87"/>
    </row>
    <row r="30" spans="1:17" s="25" customFormat="1">
      <c r="A30" s="57" t="s">
        <v>36</v>
      </c>
      <c r="B30" s="88" t="s">
        <v>35</v>
      </c>
      <c r="C30" s="8" t="s">
        <v>12</v>
      </c>
      <c r="D30" s="113">
        <v>1140.5999999999999</v>
      </c>
      <c r="E30" s="113">
        <v>1086.8</v>
      </c>
      <c r="F30" s="113">
        <v>984.6</v>
      </c>
      <c r="G30" s="113">
        <v>860.3</v>
      </c>
      <c r="H30" s="113">
        <v>827.7</v>
      </c>
      <c r="I30" s="113">
        <v>892.7</v>
      </c>
      <c r="J30" s="122">
        <v>665.53099999999995</v>
      </c>
      <c r="K30" s="122">
        <v>909.62300000000005</v>
      </c>
      <c r="L30" s="122">
        <v>875.58900000000006</v>
      </c>
      <c r="M30" s="122">
        <v>963.15700000000004</v>
      </c>
      <c r="N30" s="122">
        <v>1197.316</v>
      </c>
      <c r="O30" s="122">
        <v>1115.229</v>
      </c>
      <c r="P30" s="134">
        <f t="shared" si="6"/>
        <v>11519.144999999999</v>
      </c>
      <c r="Q30" s="87"/>
    </row>
    <row r="31" spans="1:17" s="25" customFormat="1">
      <c r="A31" s="57"/>
      <c r="B31" s="57" t="s">
        <v>239</v>
      </c>
      <c r="C31" s="8" t="s">
        <v>16</v>
      </c>
      <c r="D31" s="114">
        <v>514.70000000000005</v>
      </c>
      <c r="E31" s="114">
        <v>431.1</v>
      </c>
      <c r="F31" s="114">
        <v>377.1</v>
      </c>
      <c r="G31" s="114">
        <v>397.6</v>
      </c>
      <c r="H31" s="114">
        <v>372.4</v>
      </c>
      <c r="I31" s="114">
        <v>504.2</v>
      </c>
      <c r="J31" s="128">
        <v>362.29700000000003</v>
      </c>
      <c r="K31" s="128">
        <v>310.21600000000001</v>
      </c>
      <c r="L31" s="128">
        <v>315.40100000000001</v>
      </c>
      <c r="M31" s="128">
        <v>502.435</v>
      </c>
      <c r="N31" s="128">
        <v>492.44200000000001</v>
      </c>
      <c r="O31" s="128">
        <v>476.87200000000001</v>
      </c>
      <c r="P31" s="134">
        <f t="shared" si="6"/>
        <v>5056.7629999999999</v>
      </c>
      <c r="Q31" s="87"/>
    </row>
    <row r="32" spans="1:17" s="25" customFormat="1">
      <c r="A32" s="57"/>
      <c r="B32" s="57"/>
      <c r="C32" s="9" t="s">
        <v>11</v>
      </c>
      <c r="D32" s="115">
        <f>D30+D31</f>
        <v>1655.3</v>
      </c>
      <c r="E32" s="115">
        <f t="shared" ref="E32:G32" si="8">E30+E31</f>
        <v>1517.9</v>
      </c>
      <c r="F32" s="115">
        <f t="shared" si="8"/>
        <v>1361.7</v>
      </c>
      <c r="G32" s="115">
        <f t="shared" si="8"/>
        <v>1257.9000000000001</v>
      </c>
      <c r="H32" s="115">
        <f t="shared" ref="H32" si="9">H30+H31</f>
        <v>1200.0999999999999</v>
      </c>
      <c r="I32" s="115">
        <f t="shared" ref="I32" si="10">I30+I31</f>
        <v>1396.9</v>
      </c>
      <c r="J32" s="123">
        <f t="shared" ref="J32" si="11">J30+J31</f>
        <v>1027.828</v>
      </c>
      <c r="K32" s="123">
        <f t="shared" ref="K32" si="12">K30+K31</f>
        <v>1219.8389999999999</v>
      </c>
      <c r="L32" s="123">
        <f t="shared" ref="L32" si="13">L30+L31</f>
        <v>1190.99</v>
      </c>
      <c r="M32" s="123">
        <f t="shared" ref="M32" si="14">M30+M31</f>
        <v>1465.5920000000001</v>
      </c>
      <c r="N32" s="123">
        <f t="shared" ref="N32" si="15">N30+N31</f>
        <v>1689.758</v>
      </c>
      <c r="O32" s="123">
        <f t="shared" ref="O32" si="16">O30+O31</f>
        <v>1592.1010000000001</v>
      </c>
      <c r="P32" s="135">
        <f t="shared" si="6"/>
        <v>16575.907999999999</v>
      </c>
      <c r="Q32" s="87"/>
    </row>
    <row r="33" spans="1:17" s="25" customFormat="1">
      <c r="A33" s="57"/>
      <c r="B33" s="57"/>
      <c r="C33" s="23"/>
      <c r="D33" s="103"/>
      <c r="E33" s="103"/>
      <c r="F33" s="103"/>
      <c r="G33" s="103"/>
      <c r="H33" s="103"/>
      <c r="I33" s="103"/>
      <c r="J33" s="125"/>
      <c r="K33" s="125"/>
      <c r="L33" s="125"/>
      <c r="M33" s="125"/>
      <c r="N33" s="125"/>
      <c r="O33" s="125"/>
      <c r="P33" s="135"/>
      <c r="Q33" s="87"/>
    </row>
    <row r="34" spans="1:17" s="25" customFormat="1">
      <c r="A34" s="57" t="s">
        <v>39</v>
      </c>
      <c r="B34" s="88" t="s">
        <v>38</v>
      </c>
      <c r="C34" s="8" t="s">
        <v>12</v>
      </c>
      <c r="D34" s="113">
        <v>2504</v>
      </c>
      <c r="E34" s="113">
        <v>2169</v>
      </c>
      <c r="F34" s="113">
        <v>2284</v>
      </c>
      <c r="G34" s="113">
        <v>2290</v>
      </c>
      <c r="H34" s="113">
        <v>1878</v>
      </c>
      <c r="I34" s="113">
        <v>1701</v>
      </c>
      <c r="J34" s="122">
        <v>1509</v>
      </c>
      <c r="K34" s="122">
        <v>1546</v>
      </c>
      <c r="L34" s="122">
        <v>1954</v>
      </c>
      <c r="M34" s="122">
        <v>2273.6669999999999</v>
      </c>
      <c r="N34" s="122">
        <v>2712</v>
      </c>
      <c r="O34" s="122">
        <v>2653</v>
      </c>
      <c r="P34" s="134">
        <f t="shared" si="6"/>
        <v>25473.667000000001</v>
      </c>
      <c r="Q34" s="87"/>
    </row>
    <row r="35" spans="1:17" s="25" customFormat="1">
      <c r="A35" s="57"/>
      <c r="B35" s="57" t="s">
        <v>252</v>
      </c>
      <c r="C35" s="8" t="s">
        <v>16</v>
      </c>
      <c r="D35" s="114">
        <v>2283</v>
      </c>
      <c r="E35" s="114">
        <v>1823</v>
      </c>
      <c r="F35" s="114">
        <v>1654</v>
      </c>
      <c r="G35" s="114">
        <v>1818</v>
      </c>
      <c r="H35" s="114">
        <v>1472</v>
      </c>
      <c r="I35" s="114">
        <v>1248</v>
      </c>
      <c r="J35" s="128">
        <v>1290</v>
      </c>
      <c r="K35" s="128">
        <v>1040</v>
      </c>
      <c r="L35" s="128">
        <v>1552</v>
      </c>
      <c r="M35" s="128">
        <v>2262.2080000000001</v>
      </c>
      <c r="N35" s="128">
        <v>2156</v>
      </c>
      <c r="O35" s="128">
        <v>2260</v>
      </c>
      <c r="P35" s="134">
        <f t="shared" si="6"/>
        <v>20858.207999999999</v>
      </c>
      <c r="Q35" s="87"/>
    </row>
    <row r="36" spans="1:17" s="25" customFormat="1">
      <c r="A36" s="57"/>
      <c r="B36" s="57"/>
      <c r="C36" s="9" t="s">
        <v>11</v>
      </c>
      <c r="D36" s="115">
        <f>D34+D35</f>
        <v>4787</v>
      </c>
      <c r="E36" s="115">
        <f t="shared" ref="E36:O36" si="17">E34+E35</f>
        <v>3992</v>
      </c>
      <c r="F36" s="115">
        <f t="shared" si="17"/>
        <v>3938</v>
      </c>
      <c r="G36" s="115">
        <f t="shared" si="17"/>
        <v>4108</v>
      </c>
      <c r="H36" s="115">
        <f t="shared" si="17"/>
        <v>3350</v>
      </c>
      <c r="I36" s="115">
        <f t="shared" si="17"/>
        <v>2949</v>
      </c>
      <c r="J36" s="123">
        <f t="shared" si="17"/>
        <v>2799</v>
      </c>
      <c r="K36" s="123">
        <f t="shared" si="17"/>
        <v>2586</v>
      </c>
      <c r="L36" s="123">
        <f t="shared" si="17"/>
        <v>3506</v>
      </c>
      <c r="M36" s="123">
        <f t="shared" si="17"/>
        <v>4535.875</v>
      </c>
      <c r="N36" s="123">
        <f t="shared" si="17"/>
        <v>4868</v>
      </c>
      <c r="O36" s="123">
        <f t="shared" si="17"/>
        <v>4913</v>
      </c>
      <c r="P36" s="135">
        <f t="shared" si="6"/>
        <v>46331.875</v>
      </c>
      <c r="Q36" s="87"/>
    </row>
    <row r="37" spans="1:17" s="25" customFormat="1">
      <c r="A37" s="57"/>
      <c r="B37" s="88"/>
      <c r="C37" s="58"/>
      <c r="D37" s="102"/>
      <c r="E37" s="102"/>
      <c r="F37" s="102"/>
      <c r="G37" s="102"/>
      <c r="H37" s="102"/>
      <c r="I37" s="102"/>
      <c r="J37" s="124"/>
      <c r="K37" s="124"/>
      <c r="L37" s="124"/>
      <c r="M37" s="124"/>
      <c r="N37" s="124"/>
      <c r="O37" s="124"/>
      <c r="P37" s="135"/>
      <c r="Q37" s="87"/>
    </row>
    <row r="38" spans="1:17" s="25" customFormat="1">
      <c r="A38" s="57" t="s">
        <v>41</v>
      </c>
      <c r="B38" s="88" t="s">
        <v>40</v>
      </c>
      <c r="C38" s="8" t="s">
        <v>12</v>
      </c>
      <c r="D38" s="113">
        <v>2488.8000000000002</v>
      </c>
      <c r="E38" s="113">
        <v>3016.8</v>
      </c>
      <c r="F38" s="113">
        <v>3246.3</v>
      </c>
      <c r="G38" s="113">
        <v>2856.8</v>
      </c>
      <c r="H38" s="113">
        <v>2870</v>
      </c>
      <c r="I38" s="113">
        <v>2844.3</v>
      </c>
      <c r="J38" s="122">
        <v>2755.5</v>
      </c>
      <c r="K38" s="122">
        <v>2802.25</v>
      </c>
      <c r="L38" s="122">
        <v>2330.5</v>
      </c>
      <c r="M38" s="122">
        <v>2872.75</v>
      </c>
      <c r="N38" s="122">
        <v>2715.5</v>
      </c>
      <c r="O38" s="122">
        <v>2604</v>
      </c>
      <c r="P38" s="134">
        <f t="shared" si="6"/>
        <v>33403.5</v>
      </c>
      <c r="Q38" s="87"/>
    </row>
    <row r="39" spans="1:17" s="25" customFormat="1">
      <c r="A39" s="57"/>
      <c r="B39" s="57" t="s">
        <v>246</v>
      </c>
      <c r="C39" s="8" t="s">
        <v>16</v>
      </c>
      <c r="D39" s="114">
        <v>1327.3</v>
      </c>
      <c r="E39" s="114">
        <v>2402.3000000000002</v>
      </c>
      <c r="F39" s="114">
        <v>2313.3000000000002</v>
      </c>
      <c r="G39" s="114">
        <v>2524.5</v>
      </c>
      <c r="H39" s="114">
        <v>2453.3000000000002</v>
      </c>
      <c r="I39" s="114">
        <v>2412.5</v>
      </c>
      <c r="J39" s="128">
        <v>2591.75</v>
      </c>
      <c r="K39" s="128">
        <v>1983.75</v>
      </c>
      <c r="L39" s="128">
        <v>1375</v>
      </c>
      <c r="M39" s="128">
        <v>2581.25</v>
      </c>
      <c r="N39" s="128">
        <v>1939.25</v>
      </c>
      <c r="O39" s="128">
        <v>1872.25</v>
      </c>
      <c r="P39" s="134">
        <f t="shared" si="6"/>
        <v>25776.45</v>
      </c>
      <c r="Q39" s="87"/>
    </row>
    <row r="40" spans="1:17" s="25" customFormat="1">
      <c r="A40" s="57"/>
      <c r="B40" s="57"/>
      <c r="C40" s="9" t="s">
        <v>11</v>
      </c>
      <c r="D40" s="115">
        <f>D38+D39</f>
        <v>3816.1000000000004</v>
      </c>
      <c r="E40" s="115">
        <f t="shared" ref="E40:O40" si="18">E38+E39</f>
        <v>5419.1</v>
      </c>
      <c r="F40" s="115">
        <f t="shared" si="18"/>
        <v>5559.6</v>
      </c>
      <c r="G40" s="115">
        <f t="shared" si="18"/>
        <v>5381.3</v>
      </c>
      <c r="H40" s="115">
        <f t="shared" si="18"/>
        <v>5323.3</v>
      </c>
      <c r="I40" s="115">
        <f t="shared" si="18"/>
        <v>5256.8</v>
      </c>
      <c r="J40" s="123">
        <f t="shared" si="18"/>
        <v>5347.25</v>
      </c>
      <c r="K40" s="123">
        <f t="shared" si="18"/>
        <v>4786</v>
      </c>
      <c r="L40" s="123">
        <f t="shared" si="18"/>
        <v>3705.5</v>
      </c>
      <c r="M40" s="123">
        <f t="shared" si="18"/>
        <v>5454</v>
      </c>
      <c r="N40" s="123">
        <f t="shared" si="18"/>
        <v>4654.75</v>
      </c>
      <c r="O40" s="123">
        <f t="shared" si="18"/>
        <v>4476.25</v>
      </c>
      <c r="P40" s="135">
        <f t="shared" si="6"/>
        <v>59179.95</v>
      </c>
      <c r="Q40" s="87"/>
    </row>
    <row r="41" spans="1:17" s="25" customFormat="1">
      <c r="A41" s="57" t="s">
        <v>42</v>
      </c>
      <c r="B41" s="57" t="s">
        <v>248</v>
      </c>
      <c r="C41" s="8" t="s">
        <v>12</v>
      </c>
      <c r="D41" s="113">
        <v>2259.1999999999998</v>
      </c>
      <c r="E41" s="113">
        <v>2032.8</v>
      </c>
      <c r="F41" s="113">
        <v>1993.6</v>
      </c>
      <c r="G41" s="113">
        <v>1633.2</v>
      </c>
      <c r="H41" s="113">
        <v>1586</v>
      </c>
      <c r="I41" s="113">
        <v>1613.2</v>
      </c>
      <c r="J41" s="122">
        <v>1862.4</v>
      </c>
      <c r="K41" s="122">
        <v>1614.4</v>
      </c>
      <c r="L41" s="122">
        <v>1408</v>
      </c>
      <c r="M41" s="122">
        <v>1950.4</v>
      </c>
      <c r="N41" s="122">
        <v>2318.4</v>
      </c>
      <c r="O41" s="122">
        <v>2455.1999999999998</v>
      </c>
      <c r="P41" s="134">
        <f t="shared" si="6"/>
        <v>22726.800000000003</v>
      </c>
      <c r="Q41" s="87"/>
    </row>
    <row r="42" spans="1:17" s="25" customFormat="1">
      <c r="A42" s="57"/>
      <c r="B42" s="57"/>
      <c r="C42" s="8" t="s">
        <v>16</v>
      </c>
      <c r="D42" s="114">
        <v>2244.4</v>
      </c>
      <c r="E42" s="114">
        <v>1757.2</v>
      </c>
      <c r="F42" s="114">
        <v>1722.8</v>
      </c>
      <c r="G42" s="114">
        <v>1822.8</v>
      </c>
      <c r="H42" s="114">
        <v>1603.6</v>
      </c>
      <c r="I42" s="114">
        <v>1385.2</v>
      </c>
      <c r="J42" s="128">
        <v>1751.6</v>
      </c>
      <c r="K42" s="128">
        <v>1471.6</v>
      </c>
      <c r="L42" s="128">
        <v>1338.8</v>
      </c>
      <c r="M42" s="128">
        <v>1779.6</v>
      </c>
      <c r="N42" s="128">
        <v>1856.4</v>
      </c>
      <c r="O42" s="128">
        <v>1948.8</v>
      </c>
      <c r="P42" s="134">
        <f t="shared" si="6"/>
        <v>20682.800000000003</v>
      </c>
      <c r="Q42" s="87"/>
    </row>
    <row r="43" spans="1:17" s="25" customFormat="1">
      <c r="A43" s="57"/>
      <c r="B43" s="57"/>
      <c r="C43" s="9" t="s">
        <v>11</v>
      </c>
      <c r="D43" s="115">
        <f>D41+D42</f>
        <v>4503.6000000000004</v>
      </c>
      <c r="E43" s="115">
        <f t="shared" ref="E43:O43" si="19">E41+E42</f>
        <v>3790</v>
      </c>
      <c r="F43" s="115">
        <f t="shared" si="19"/>
        <v>3716.3999999999996</v>
      </c>
      <c r="G43" s="115">
        <f t="shared" si="19"/>
        <v>3456</v>
      </c>
      <c r="H43" s="115">
        <f t="shared" si="19"/>
        <v>3189.6</v>
      </c>
      <c r="I43" s="115">
        <f t="shared" si="19"/>
        <v>2998.4</v>
      </c>
      <c r="J43" s="123">
        <f t="shared" si="19"/>
        <v>3614</v>
      </c>
      <c r="K43" s="123">
        <f t="shared" si="19"/>
        <v>3086</v>
      </c>
      <c r="L43" s="123">
        <f t="shared" si="19"/>
        <v>2746.8</v>
      </c>
      <c r="M43" s="123">
        <f t="shared" si="19"/>
        <v>3730</v>
      </c>
      <c r="N43" s="123">
        <f t="shared" si="19"/>
        <v>4174.8</v>
      </c>
      <c r="O43" s="123">
        <f t="shared" si="19"/>
        <v>4404</v>
      </c>
      <c r="P43" s="135">
        <f t="shared" si="6"/>
        <v>43409.600000000006</v>
      </c>
      <c r="Q43" s="87"/>
    </row>
    <row r="44" spans="1:17" s="25" customFormat="1">
      <c r="A44" s="57" t="s">
        <v>43</v>
      </c>
      <c r="B44" s="57" t="s">
        <v>249</v>
      </c>
      <c r="C44" s="8" t="s">
        <v>12</v>
      </c>
      <c r="D44" s="113">
        <v>220.9</v>
      </c>
      <c r="E44" s="113">
        <v>140.30000000000001</v>
      </c>
      <c r="F44" s="113">
        <v>160.30000000000001</v>
      </c>
      <c r="G44" s="113">
        <v>115.5</v>
      </c>
      <c r="H44" s="113">
        <v>61.5</v>
      </c>
      <c r="I44" s="113">
        <v>67</v>
      </c>
      <c r="J44" s="122">
        <v>46.317</v>
      </c>
      <c r="K44" s="122">
        <v>59.49</v>
      </c>
      <c r="L44" s="122">
        <v>66.658000000000001</v>
      </c>
      <c r="M44" s="122">
        <v>143.29300000000001</v>
      </c>
      <c r="N44" s="122">
        <v>161.65</v>
      </c>
      <c r="O44" s="122">
        <v>170.78200000000001</v>
      </c>
      <c r="P44" s="134">
        <f t="shared" si="6"/>
        <v>1413.69</v>
      </c>
      <c r="Q44" s="87"/>
    </row>
    <row r="45" spans="1:17" s="25" customFormat="1">
      <c r="A45" s="57"/>
      <c r="B45" s="57"/>
      <c r="C45" s="8" t="s">
        <v>16</v>
      </c>
      <c r="D45" s="114">
        <v>198.9</v>
      </c>
      <c r="E45" s="114">
        <v>131.19999999999999</v>
      </c>
      <c r="F45" s="114">
        <v>117.6</v>
      </c>
      <c r="G45" s="114">
        <v>99.6</v>
      </c>
      <c r="H45" s="114">
        <v>50.1</v>
      </c>
      <c r="I45" s="114">
        <v>30.8</v>
      </c>
      <c r="J45" s="128">
        <v>26.361999999999998</v>
      </c>
      <c r="K45" s="128">
        <v>55.848999999999997</v>
      </c>
      <c r="L45" s="128">
        <v>22.792000000000002</v>
      </c>
      <c r="M45" s="128">
        <v>104.247</v>
      </c>
      <c r="N45" s="128">
        <v>135.727</v>
      </c>
      <c r="O45" s="128">
        <v>149.73500000000001</v>
      </c>
      <c r="P45" s="134">
        <f t="shared" si="6"/>
        <v>1122.912</v>
      </c>
      <c r="Q45" s="87"/>
    </row>
    <row r="46" spans="1:17" s="25" customFormat="1">
      <c r="A46" s="57"/>
      <c r="B46" s="57"/>
      <c r="C46" s="9" t="s">
        <v>11</v>
      </c>
      <c r="D46" s="115">
        <f>D44+D45</f>
        <v>419.8</v>
      </c>
      <c r="E46" s="115">
        <f t="shared" ref="E46:O46" si="20">E44+E45</f>
        <v>271.5</v>
      </c>
      <c r="F46" s="115">
        <f t="shared" si="20"/>
        <v>277.89999999999998</v>
      </c>
      <c r="G46" s="115">
        <f t="shared" si="20"/>
        <v>215.1</v>
      </c>
      <c r="H46" s="115">
        <f t="shared" si="20"/>
        <v>111.6</v>
      </c>
      <c r="I46" s="115">
        <f t="shared" si="20"/>
        <v>97.8</v>
      </c>
      <c r="J46" s="123">
        <f t="shared" si="20"/>
        <v>72.679000000000002</v>
      </c>
      <c r="K46" s="123">
        <f t="shared" si="20"/>
        <v>115.339</v>
      </c>
      <c r="L46" s="123">
        <f t="shared" si="20"/>
        <v>89.45</v>
      </c>
      <c r="M46" s="123">
        <f t="shared" si="20"/>
        <v>247.54000000000002</v>
      </c>
      <c r="N46" s="123">
        <f t="shared" si="20"/>
        <v>297.37700000000001</v>
      </c>
      <c r="O46" s="123">
        <f t="shared" si="20"/>
        <v>320.51700000000005</v>
      </c>
      <c r="P46" s="135">
        <f t="shared" si="6"/>
        <v>2536.6019999999999</v>
      </c>
      <c r="Q46" s="87"/>
    </row>
    <row r="47" spans="1:17" s="25" customFormat="1">
      <c r="A47" s="57" t="s">
        <v>44</v>
      </c>
      <c r="B47" s="57" t="s">
        <v>247</v>
      </c>
      <c r="C47" s="8" t="s">
        <v>12</v>
      </c>
      <c r="D47" s="113">
        <v>660</v>
      </c>
      <c r="E47" s="113">
        <v>2129</v>
      </c>
      <c r="F47" s="113">
        <v>929</v>
      </c>
      <c r="G47" s="113">
        <v>674</v>
      </c>
      <c r="H47" s="113">
        <v>194</v>
      </c>
      <c r="I47" s="113">
        <v>165</v>
      </c>
      <c r="J47" s="122">
        <v>108</v>
      </c>
      <c r="K47" s="122">
        <v>178</v>
      </c>
      <c r="L47" s="122">
        <v>614</v>
      </c>
      <c r="M47" s="122">
        <v>398</v>
      </c>
      <c r="N47" s="122">
        <v>703</v>
      </c>
      <c r="O47" s="122">
        <v>738</v>
      </c>
      <c r="P47" s="134">
        <f t="shared" si="6"/>
        <v>7490</v>
      </c>
      <c r="Q47" s="87"/>
    </row>
    <row r="48" spans="1:17" s="25" customFormat="1">
      <c r="A48" s="57"/>
      <c r="B48" s="57"/>
      <c r="C48" s="8" t="s">
        <v>16</v>
      </c>
      <c r="D48" s="114">
        <v>786</v>
      </c>
      <c r="E48" s="114">
        <v>2385</v>
      </c>
      <c r="F48" s="114">
        <v>1158</v>
      </c>
      <c r="G48" s="114">
        <v>912</v>
      </c>
      <c r="H48" s="114">
        <v>235</v>
      </c>
      <c r="I48" s="114">
        <v>227</v>
      </c>
      <c r="J48" s="128">
        <v>94</v>
      </c>
      <c r="K48" s="128">
        <v>184</v>
      </c>
      <c r="L48" s="128">
        <v>737</v>
      </c>
      <c r="M48" s="128">
        <v>539</v>
      </c>
      <c r="N48" s="128">
        <v>852</v>
      </c>
      <c r="O48" s="128">
        <v>887</v>
      </c>
      <c r="P48" s="134">
        <f t="shared" si="6"/>
        <v>8996</v>
      </c>
      <c r="Q48" s="87"/>
    </row>
    <row r="49" spans="1:17" s="25" customFormat="1">
      <c r="A49" s="57"/>
      <c r="B49" s="57"/>
      <c r="C49" s="9" t="s">
        <v>11</v>
      </c>
      <c r="D49" s="115">
        <f>D47+D48</f>
        <v>1446</v>
      </c>
      <c r="E49" s="115">
        <f t="shared" ref="E49:O49" si="21">E47+E48</f>
        <v>4514</v>
      </c>
      <c r="F49" s="115">
        <f t="shared" si="21"/>
        <v>2087</v>
      </c>
      <c r="G49" s="115">
        <f t="shared" si="21"/>
        <v>1586</v>
      </c>
      <c r="H49" s="115">
        <f t="shared" si="21"/>
        <v>429</v>
      </c>
      <c r="I49" s="115">
        <f t="shared" si="21"/>
        <v>392</v>
      </c>
      <c r="J49" s="123">
        <f t="shared" si="21"/>
        <v>202</v>
      </c>
      <c r="K49" s="123">
        <f t="shared" si="21"/>
        <v>362</v>
      </c>
      <c r="L49" s="123">
        <f t="shared" si="21"/>
        <v>1351</v>
      </c>
      <c r="M49" s="123">
        <f t="shared" si="21"/>
        <v>937</v>
      </c>
      <c r="N49" s="123">
        <f t="shared" si="21"/>
        <v>1555</v>
      </c>
      <c r="O49" s="123">
        <f t="shared" si="21"/>
        <v>1625</v>
      </c>
      <c r="P49" s="135">
        <f t="shared" si="6"/>
        <v>16486</v>
      </c>
      <c r="Q49" s="87"/>
    </row>
    <row r="50" spans="1:17" s="25" customFormat="1">
      <c r="A50" s="57"/>
      <c r="B50" s="57"/>
      <c r="C50" s="23"/>
      <c r="D50" s="103"/>
      <c r="E50" s="103"/>
      <c r="F50" s="103"/>
      <c r="G50" s="103"/>
      <c r="H50" s="103"/>
      <c r="I50" s="103"/>
      <c r="J50" s="125"/>
      <c r="K50" s="125"/>
      <c r="L50" s="125"/>
      <c r="M50" s="125"/>
      <c r="N50" s="125"/>
      <c r="O50" s="125"/>
      <c r="P50" s="134"/>
      <c r="Q50" s="87"/>
    </row>
    <row r="51" spans="1:17" s="25" customFormat="1">
      <c r="A51" s="57" t="s">
        <v>155</v>
      </c>
      <c r="B51" s="90" t="s">
        <v>45</v>
      </c>
      <c r="C51" s="8" t="s">
        <v>12</v>
      </c>
      <c r="D51" s="113">
        <v>5230.3</v>
      </c>
      <c r="E51" s="113">
        <v>5215.5</v>
      </c>
      <c r="F51" s="113">
        <v>5597.3</v>
      </c>
      <c r="G51" s="113">
        <v>4732</v>
      </c>
      <c r="H51" s="113">
        <v>4721.8999999999996</v>
      </c>
      <c r="I51" s="113">
        <v>4019</v>
      </c>
      <c r="J51" s="122">
        <v>3618.6320000000001</v>
      </c>
      <c r="K51" s="122">
        <v>4457.701</v>
      </c>
      <c r="L51" s="122">
        <v>4908.0039999999999</v>
      </c>
      <c r="M51" s="122">
        <v>4865.6369999999997</v>
      </c>
      <c r="N51" s="122">
        <v>5400.6210000000001</v>
      </c>
      <c r="O51" s="122">
        <v>5147.43</v>
      </c>
      <c r="P51" s="134">
        <f t="shared" si="6"/>
        <v>57914.025000000001</v>
      </c>
      <c r="Q51" s="87"/>
    </row>
    <row r="52" spans="1:17" s="25" customFormat="1">
      <c r="B52" s="57" t="s">
        <v>243</v>
      </c>
      <c r="C52" s="8" t="s">
        <v>16</v>
      </c>
      <c r="D52" s="114">
        <v>2056.1</v>
      </c>
      <c r="E52" s="114">
        <v>1990.7</v>
      </c>
      <c r="F52" s="114">
        <v>1929.1</v>
      </c>
      <c r="G52" s="114">
        <v>1884.4</v>
      </c>
      <c r="H52" s="114">
        <v>1763.4</v>
      </c>
      <c r="I52" s="114">
        <v>1495.1</v>
      </c>
      <c r="J52" s="128">
        <v>1219.9159999999999</v>
      </c>
      <c r="K52" s="128">
        <v>1309.32</v>
      </c>
      <c r="L52" s="128">
        <v>1750.989</v>
      </c>
      <c r="M52" s="128">
        <v>2013.7809999999999</v>
      </c>
      <c r="N52" s="128">
        <v>1683.529</v>
      </c>
      <c r="O52" s="128">
        <v>1667.0730000000001</v>
      </c>
      <c r="P52" s="134">
        <f t="shared" si="6"/>
        <v>20763.407999999996</v>
      </c>
      <c r="Q52" s="87"/>
    </row>
    <row r="53" spans="1:17" s="25" customFormat="1">
      <c r="A53" s="57"/>
      <c r="C53" s="9" t="s">
        <v>11</v>
      </c>
      <c r="D53" s="115">
        <f>D51+D52</f>
        <v>7286.4</v>
      </c>
      <c r="E53" s="115">
        <f t="shared" ref="E53:O53" si="22">E51+E52</f>
        <v>7206.2</v>
      </c>
      <c r="F53" s="115">
        <f t="shared" si="22"/>
        <v>7526.4</v>
      </c>
      <c r="G53" s="115">
        <f t="shared" si="22"/>
        <v>6616.4</v>
      </c>
      <c r="H53" s="115">
        <f t="shared" si="22"/>
        <v>6485.2999999999993</v>
      </c>
      <c r="I53" s="115">
        <f t="shared" si="22"/>
        <v>5514.1</v>
      </c>
      <c r="J53" s="123">
        <f t="shared" si="22"/>
        <v>4838.5479999999998</v>
      </c>
      <c r="K53" s="123">
        <f t="shared" si="22"/>
        <v>5767.0209999999997</v>
      </c>
      <c r="L53" s="123">
        <f t="shared" si="22"/>
        <v>6658.9930000000004</v>
      </c>
      <c r="M53" s="123">
        <f t="shared" si="22"/>
        <v>6879.4179999999997</v>
      </c>
      <c r="N53" s="123">
        <f t="shared" si="22"/>
        <v>7084.15</v>
      </c>
      <c r="O53" s="123">
        <f t="shared" si="22"/>
        <v>6814.5030000000006</v>
      </c>
      <c r="P53" s="135">
        <f t="shared" si="6"/>
        <v>78677.43299999999</v>
      </c>
      <c r="Q53" s="87"/>
    </row>
    <row r="54" spans="1:17" s="25" customFormat="1">
      <c r="A54" s="89" t="s">
        <v>46</v>
      </c>
      <c r="B54" s="57" t="s">
        <v>242</v>
      </c>
      <c r="C54" s="8" t="s">
        <v>12</v>
      </c>
      <c r="D54" s="113">
        <v>15492</v>
      </c>
      <c r="E54" s="113">
        <v>15413</v>
      </c>
      <c r="F54" s="113">
        <v>16118</v>
      </c>
      <c r="G54" s="113">
        <v>13498</v>
      </c>
      <c r="H54" s="113">
        <v>13142</v>
      </c>
      <c r="I54" s="113">
        <v>11114</v>
      </c>
      <c r="J54" s="122">
        <v>9917</v>
      </c>
      <c r="K54" s="122">
        <v>12095</v>
      </c>
      <c r="L54" s="122">
        <v>14104</v>
      </c>
      <c r="M54" s="122">
        <v>13766.467000000001</v>
      </c>
      <c r="N54" s="122">
        <v>16345</v>
      </c>
      <c r="O54" s="122">
        <v>15619</v>
      </c>
      <c r="P54" s="134">
        <f t="shared" ref="P54:P56" si="23">SUM(D54:O54)</f>
        <v>166623.467</v>
      </c>
      <c r="Q54" s="87"/>
    </row>
    <row r="55" spans="1:17" s="25" customFormat="1">
      <c r="A55" s="57"/>
      <c r="C55" s="8" t="s">
        <v>16</v>
      </c>
      <c r="D55" s="114">
        <v>5000</v>
      </c>
      <c r="E55" s="114">
        <v>5845</v>
      </c>
      <c r="F55" s="114">
        <v>5206</v>
      </c>
      <c r="G55" s="114">
        <v>4845</v>
      </c>
      <c r="H55" s="114">
        <v>4173</v>
      </c>
      <c r="I55" s="114">
        <v>3500</v>
      </c>
      <c r="J55" s="128">
        <v>3051</v>
      </c>
      <c r="K55" s="128">
        <v>3101</v>
      </c>
      <c r="L55" s="128">
        <v>3660</v>
      </c>
      <c r="M55" s="128">
        <v>4252.4660000000003</v>
      </c>
      <c r="N55" s="128">
        <v>5129</v>
      </c>
      <c r="O55" s="128">
        <v>5287</v>
      </c>
      <c r="P55" s="134">
        <f t="shared" si="23"/>
        <v>53049.466</v>
      </c>
      <c r="Q55" s="87"/>
    </row>
    <row r="56" spans="1:17" s="25" customFormat="1">
      <c r="A56" s="57"/>
      <c r="B56" s="57"/>
      <c r="C56" s="9" t="s">
        <v>11</v>
      </c>
      <c r="D56" s="115">
        <f>D54+D55</f>
        <v>20492</v>
      </c>
      <c r="E56" s="115">
        <f t="shared" ref="E56:O56" si="24">E54+E55</f>
        <v>21258</v>
      </c>
      <c r="F56" s="115">
        <f t="shared" si="24"/>
        <v>21324</v>
      </c>
      <c r="G56" s="115">
        <f t="shared" si="24"/>
        <v>18343</v>
      </c>
      <c r="H56" s="115">
        <f t="shared" si="24"/>
        <v>17315</v>
      </c>
      <c r="I56" s="115">
        <f t="shared" si="24"/>
        <v>14614</v>
      </c>
      <c r="J56" s="123">
        <f t="shared" si="24"/>
        <v>12968</v>
      </c>
      <c r="K56" s="123">
        <f t="shared" si="24"/>
        <v>15196</v>
      </c>
      <c r="L56" s="123">
        <f t="shared" si="24"/>
        <v>17764</v>
      </c>
      <c r="M56" s="123">
        <f t="shared" si="24"/>
        <v>18018.933000000001</v>
      </c>
      <c r="N56" s="123">
        <f t="shared" si="24"/>
        <v>21474</v>
      </c>
      <c r="O56" s="123">
        <f t="shared" si="24"/>
        <v>20906</v>
      </c>
      <c r="P56" s="135">
        <f t="shared" si="23"/>
        <v>219672.93299999999</v>
      </c>
      <c r="Q56" s="87"/>
    </row>
    <row r="57" spans="1:17" s="25" customFormat="1">
      <c r="A57" s="57"/>
      <c r="B57" s="57"/>
      <c r="C57" s="23"/>
      <c r="D57" s="104"/>
      <c r="E57" s="104"/>
      <c r="F57" s="104"/>
      <c r="G57" s="104"/>
      <c r="H57" s="104"/>
      <c r="I57" s="104"/>
      <c r="J57" s="126"/>
      <c r="K57" s="126"/>
      <c r="L57" s="126"/>
      <c r="M57" s="126"/>
      <c r="N57" s="126"/>
      <c r="O57" s="126"/>
      <c r="P57" s="135"/>
      <c r="Q57" s="87"/>
    </row>
    <row r="58" spans="1:17" s="25" customFormat="1">
      <c r="A58" s="57" t="s">
        <v>54</v>
      </c>
      <c r="B58" s="88" t="s">
        <v>103</v>
      </c>
      <c r="C58" s="8" t="s">
        <v>12</v>
      </c>
      <c r="D58" s="113">
        <v>2623</v>
      </c>
      <c r="E58" s="113">
        <v>2686</v>
      </c>
      <c r="F58" s="113">
        <v>2934</v>
      </c>
      <c r="G58" s="113">
        <v>1914</v>
      </c>
      <c r="H58" s="113">
        <v>2201</v>
      </c>
      <c r="I58" s="113">
        <v>2620</v>
      </c>
      <c r="J58" s="122">
        <v>2975</v>
      </c>
      <c r="K58" s="122">
        <v>3108</v>
      </c>
      <c r="L58" s="122">
        <v>2578</v>
      </c>
      <c r="M58" s="122">
        <v>2281</v>
      </c>
      <c r="N58" s="122">
        <v>2312</v>
      </c>
      <c r="O58" s="122">
        <v>2237</v>
      </c>
      <c r="P58" s="131">
        <f t="shared" ref="P58:P75" si="25">SUM(D58:O58)</f>
        <v>30469</v>
      </c>
      <c r="Q58" s="87"/>
    </row>
    <row r="59" spans="1:17" s="25" customFormat="1">
      <c r="A59" s="57"/>
      <c r="B59" s="57" t="s">
        <v>104</v>
      </c>
      <c r="C59" s="8" t="s">
        <v>16</v>
      </c>
      <c r="D59" s="114">
        <v>2807</v>
      </c>
      <c r="E59" s="114">
        <v>2628</v>
      </c>
      <c r="F59" s="114">
        <v>2570</v>
      </c>
      <c r="G59" s="114">
        <v>1869</v>
      </c>
      <c r="H59" s="114">
        <v>1945</v>
      </c>
      <c r="I59" s="114">
        <v>2511</v>
      </c>
      <c r="J59" s="128">
        <v>3353</v>
      </c>
      <c r="K59" s="128">
        <v>2756</v>
      </c>
      <c r="L59" s="128">
        <v>2216</v>
      </c>
      <c r="M59" s="128">
        <v>2107.5259999999998</v>
      </c>
      <c r="N59" s="128">
        <v>1899</v>
      </c>
      <c r="O59" s="128">
        <v>1940</v>
      </c>
      <c r="P59" s="131">
        <f t="shared" si="25"/>
        <v>28601.525999999998</v>
      </c>
      <c r="Q59" s="87"/>
    </row>
    <row r="60" spans="1:17" s="25" customFormat="1">
      <c r="A60" s="57"/>
      <c r="B60" s="57" t="s">
        <v>244</v>
      </c>
      <c r="C60" s="9" t="s">
        <v>11</v>
      </c>
      <c r="D60" s="115">
        <f>D58+D59</f>
        <v>5430</v>
      </c>
      <c r="E60" s="115">
        <f t="shared" ref="E60:O60" si="26">E58+E59</f>
        <v>5314</v>
      </c>
      <c r="F60" s="115">
        <f t="shared" si="26"/>
        <v>5504</v>
      </c>
      <c r="G60" s="115">
        <f t="shared" si="26"/>
        <v>3783</v>
      </c>
      <c r="H60" s="115">
        <f t="shared" si="26"/>
        <v>4146</v>
      </c>
      <c r="I60" s="115">
        <f t="shared" si="26"/>
        <v>5131</v>
      </c>
      <c r="J60" s="123">
        <f t="shared" si="26"/>
        <v>6328</v>
      </c>
      <c r="K60" s="123">
        <f t="shared" si="26"/>
        <v>5864</v>
      </c>
      <c r="L60" s="123">
        <f t="shared" si="26"/>
        <v>4794</v>
      </c>
      <c r="M60" s="123">
        <f t="shared" si="26"/>
        <v>4388.5259999999998</v>
      </c>
      <c r="N60" s="123">
        <f t="shared" si="26"/>
        <v>4211</v>
      </c>
      <c r="O60" s="123">
        <f t="shared" si="26"/>
        <v>4177</v>
      </c>
      <c r="P60" s="79">
        <f t="shared" si="25"/>
        <v>59070.525999999998</v>
      </c>
      <c r="Q60" s="87"/>
    </row>
    <row r="61" spans="1:17" s="25" customFormat="1">
      <c r="A61" s="57" t="s">
        <v>53</v>
      </c>
      <c r="B61" s="57" t="s">
        <v>245</v>
      </c>
      <c r="C61" s="8" t="s">
        <v>12</v>
      </c>
      <c r="D61" s="113">
        <v>3378.8</v>
      </c>
      <c r="E61" s="113">
        <v>3129.2</v>
      </c>
      <c r="F61" s="113">
        <v>3502</v>
      </c>
      <c r="G61" s="113">
        <v>2950.8</v>
      </c>
      <c r="H61" s="113">
        <v>3061.2</v>
      </c>
      <c r="I61" s="113">
        <v>2835.6</v>
      </c>
      <c r="J61" s="122">
        <v>3040.4</v>
      </c>
      <c r="K61" s="122">
        <v>3137.6</v>
      </c>
      <c r="L61" s="122">
        <v>2776.4</v>
      </c>
      <c r="M61" s="122">
        <v>2765.2</v>
      </c>
      <c r="N61" s="122">
        <v>3224</v>
      </c>
      <c r="O61" s="122">
        <v>2696.8</v>
      </c>
      <c r="P61" s="131">
        <f t="shared" si="25"/>
        <v>36498</v>
      </c>
      <c r="Q61" s="87"/>
    </row>
    <row r="62" spans="1:17" s="25" customFormat="1">
      <c r="A62" s="57"/>
      <c r="B62" s="57"/>
      <c r="C62" s="8" t="s">
        <v>16</v>
      </c>
      <c r="D62" s="114">
        <v>3352.8</v>
      </c>
      <c r="E62" s="114">
        <v>2942</v>
      </c>
      <c r="F62" s="114">
        <v>2986.4</v>
      </c>
      <c r="G62" s="114">
        <v>2864</v>
      </c>
      <c r="H62" s="114">
        <v>2586</v>
      </c>
      <c r="I62" s="114">
        <v>2145.6</v>
      </c>
      <c r="J62" s="128">
        <v>3054.8</v>
      </c>
      <c r="K62" s="128">
        <v>2431.1999999999998</v>
      </c>
      <c r="L62" s="128">
        <v>2307.6</v>
      </c>
      <c r="M62" s="128">
        <v>2639.6</v>
      </c>
      <c r="N62" s="128">
        <v>2580.4</v>
      </c>
      <c r="O62" s="128">
        <v>2289.6</v>
      </c>
      <c r="P62" s="131">
        <f t="shared" si="25"/>
        <v>32179.999999999996</v>
      </c>
      <c r="Q62" s="87"/>
    </row>
    <row r="63" spans="1:17" s="25" customFormat="1">
      <c r="A63" s="57"/>
      <c r="B63" s="57"/>
      <c r="C63" s="9" t="s">
        <v>11</v>
      </c>
      <c r="D63" s="115">
        <f>D61+D62</f>
        <v>6731.6</v>
      </c>
      <c r="E63" s="115">
        <f t="shared" ref="E63:O63" si="27">E61+E62</f>
        <v>6071.2</v>
      </c>
      <c r="F63" s="115">
        <f t="shared" si="27"/>
        <v>6488.4</v>
      </c>
      <c r="G63" s="115">
        <f t="shared" si="27"/>
        <v>5814.8</v>
      </c>
      <c r="H63" s="115">
        <f t="shared" si="27"/>
        <v>5647.2</v>
      </c>
      <c r="I63" s="115">
        <f t="shared" si="27"/>
        <v>4981.2</v>
      </c>
      <c r="J63" s="123">
        <f t="shared" si="27"/>
        <v>6095.2000000000007</v>
      </c>
      <c r="K63" s="123">
        <f t="shared" si="27"/>
        <v>5568.7999999999993</v>
      </c>
      <c r="L63" s="123">
        <f t="shared" si="27"/>
        <v>5084</v>
      </c>
      <c r="M63" s="123">
        <f t="shared" si="27"/>
        <v>5404.7999999999993</v>
      </c>
      <c r="N63" s="123">
        <f t="shared" si="27"/>
        <v>5804.4</v>
      </c>
      <c r="O63" s="123">
        <f t="shared" si="27"/>
        <v>4986.3999999999996</v>
      </c>
      <c r="P63" s="79">
        <f t="shared" si="25"/>
        <v>68678</v>
      </c>
      <c r="Q63" s="87"/>
    </row>
    <row r="64" spans="1:17" s="25" customFormat="1">
      <c r="A64" s="57"/>
      <c r="B64" s="57"/>
      <c r="C64" s="23"/>
      <c r="D64" s="103"/>
      <c r="E64" s="103"/>
      <c r="F64" s="103"/>
      <c r="G64" s="103"/>
      <c r="H64" s="103"/>
      <c r="I64" s="103"/>
      <c r="J64" s="125"/>
      <c r="K64" s="125"/>
      <c r="L64" s="125"/>
      <c r="M64" s="125"/>
      <c r="N64" s="125"/>
      <c r="O64" s="125"/>
      <c r="P64" s="79"/>
      <c r="Q64" s="87"/>
    </row>
    <row r="65" spans="1:17" s="25" customFormat="1">
      <c r="A65" s="57" t="s">
        <v>108</v>
      </c>
      <c r="B65" s="88" t="s">
        <v>107</v>
      </c>
      <c r="C65" s="8" t="s">
        <v>12</v>
      </c>
      <c r="D65" s="113">
        <v>1825.5</v>
      </c>
      <c r="E65" s="113">
        <v>1492.3</v>
      </c>
      <c r="F65" s="113">
        <v>1571.4</v>
      </c>
      <c r="G65" s="113">
        <v>1181.8</v>
      </c>
      <c r="H65" s="113">
        <v>1070.7</v>
      </c>
      <c r="I65" s="113">
        <v>726</v>
      </c>
      <c r="J65" s="122">
        <v>431.86700000000002</v>
      </c>
      <c r="K65" s="122">
        <v>713.99</v>
      </c>
      <c r="L65" s="122">
        <v>1370.31</v>
      </c>
      <c r="M65" s="122">
        <v>1417.3910000000001</v>
      </c>
      <c r="N65" s="122">
        <v>1685.502</v>
      </c>
      <c r="O65" s="122">
        <v>1598.037</v>
      </c>
      <c r="P65" s="131">
        <f t="shared" si="25"/>
        <v>15084.797</v>
      </c>
      <c r="Q65" s="87"/>
    </row>
    <row r="66" spans="1:17" s="25" customFormat="1">
      <c r="A66" s="57"/>
      <c r="B66" s="57" t="s">
        <v>256</v>
      </c>
      <c r="C66" s="8" t="s">
        <v>16</v>
      </c>
      <c r="D66" s="114">
        <v>1051.0999999999999</v>
      </c>
      <c r="E66" s="114">
        <v>742.3</v>
      </c>
      <c r="F66" s="114">
        <v>754.3</v>
      </c>
      <c r="G66" s="114">
        <v>652.4</v>
      </c>
      <c r="H66" s="114">
        <v>543.79999999999995</v>
      </c>
      <c r="I66" s="114">
        <v>443.9</v>
      </c>
      <c r="J66" s="128">
        <v>373.05700000000002</v>
      </c>
      <c r="K66" s="128">
        <v>354.17200000000003</v>
      </c>
      <c r="L66" s="128">
        <v>545.43899999999996</v>
      </c>
      <c r="M66" s="128">
        <v>651.702</v>
      </c>
      <c r="N66" s="128">
        <v>582.77599999999995</v>
      </c>
      <c r="O66" s="128">
        <v>559.12800000000004</v>
      </c>
      <c r="P66" s="131">
        <f t="shared" si="25"/>
        <v>7254.0739999999987</v>
      </c>
      <c r="Q66" s="87"/>
    </row>
    <row r="67" spans="1:17" s="25" customFormat="1">
      <c r="A67" s="57"/>
      <c r="B67" s="57"/>
      <c r="C67" s="9" t="s">
        <v>11</v>
      </c>
      <c r="D67" s="115">
        <f>D65+D66</f>
        <v>2876.6</v>
      </c>
      <c r="E67" s="115">
        <f t="shared" ref="E67:O67" si="28">E65+E66</f>
        <v>2234.6</v>
      </c>
      <c r="F67" s="115">
        <f t="shared" si="28"/>
        <v>2325.6999999999998</v>
      </c>
      <c r="G67" s="115">
        <f t="shared" si="28"/>
        <v>1834.1999999999998</v>
      </c>
      <c r="H67" s="115">
        <f t="shared" si="28"/>
        <v>1614.5</v>
      </c>
      <c r="I67" s="115">
        <f t="shared" si="28"/>
        <v>1169.9000000000001</v>
      </c>
      <c r="J67" s="123">
        <f t="shared" si="28"/>
        <v>804.92399999999998</v>
      </c>
      <c r="K67" s="123">
        <f t="shared" si="28"/>
        <v>1068.162</v>
      </c>
      <c r="L67" s="123">
        <f t="shared" si="28"/>
        <v>1915.7489999999998</v>
      </c>
      <c r="M67" s="123">
        <f t="shared" si="28"/>
        <v>2069.0929999999998</v>
      </c>
      <c r="N67" s="123">
        <f t="shared" si="28"/>
        <v>2268.2779999999998</v>
      </c>
      <c r="O67" s="123">
        <f t="shared" si="28"/>
        <v>2157.165</v>
      </c>
      <c r="P67" s="79">
        <f t="shared" si="25"/>
        <v>22338.870999999999</v>
      </c>
      <c r="Q67" s="87"/>
    </row>
    <row r="68" spans="1:17" s="25" customFormat="1">
      <c r="A68" s="57"/>
      <c r="B68" s="57"/>
      <c r="C68" s="23"/>
      <c r="D68" s="103"/>
      <c r="E68" s="103"/>
      <c r="F68" s="103"/>
      <c r="G68" s="103"/>
      <c r="H68" s="103"/>
      <c r="I68" s="103"/>
      <c r="J68" s="125"/>
      <c r="K68" s="125"/>
      <c r="L68" s="125"/>
      <c r="M68" s="125"/>
      <c r="N68" s="125"/>
      <c r="O68" s="125"/>
      <c r="P68" s="79"/>
      <c r="Q68" s="87"/>
    </row>
    <row r="69" spans="1:17" s="25" customFormat="1">
      <c r="A69" s="57" t="s">
        <v>134</v>
      </c>
      <c r="B69" s="88" t="s">
        <v>133</v>
      </c>
      <c r="C69" s="8" t="s">
        <v>12</v>
      </c>
      <c r="D69" s="113">
        <v>1659.9</v>
      </c>
      <c r="E69" s="113">
        <v>1964.2</v>
      </c>
      <c r="F69" s="113">
        <v>1704.4</v>
      </c>
      <c r="G69" s="113">
        <v>1716.4</v>
      </c>
      <c r="H69" s="113">
        <v>1229.5</v>
      </c>
      <c r="I69" s="113">
        <v>554.1</v>
      </c>
      <c r="J69" s="122">
        <v>174.434</v>
      </c>
      <c r="K69" s="122">
        <v>459.471</v>
      </c>
      <c r="L69" s="122">
        <v>1703.1320000000001</v>
      </c>
      <c r="M69" s="122">
        <v>1661.327</v>
      </c>
      <c r="N69" s="122">
        <v>2269.0189999999998</v>
      </c>
      <c r="O69" s="122">
        <v>2328.0830000000001</v>
      </c>
      <c r="P69" s="131">
        <f t="shared" si="25"/>
        <v>17423.965999999997</v>
      </c>
      <c r="Q69" s="87"/>
    </row>
    <row r="70" spans="1:17" s="25" customFormat="1">
      <c r="A70" s="57"/>
      <c r="B70" s="57" t="s">
        <v>257</v>
      </c>
      <c r="C70" s="8" t="s">
        <v>16</v>
      </c>
      <c r="D70" s="114">
        <v>711.4</v>
      </c>
      <c r="E70" s="114">
        <v>532.20000000000005</v>
      </c>
      <c r="F70" s="114">
        <v>509.3</v>
      </c>
      <c r="G70" s="114">
        <v>608.4</v>
      </c>
      <c r="H70" s="114">
        <v>428.4</v>
      </c>
      <c r="I70" s="114">
        <v>231.1</v>
      </c>
      <c r="J70" s="128">
        <v>191.423</v>
      </c>
      <c r="K70" s="128">
        <v>183.471</v>
      </c>
      <c r="L70" s="128">
        <v>305.13200000000001</v>
      </c>
      <c r="M70" s="128">
        <v>389.327</v>
      </c>
      <c r="N70" s="128">
        <v>335.01799999999997</v>
      </c>
      <c r="O70" s="128">
        <v>365.08199999999999</v>
      </c>
      <c r="P70" s="131">
        <f t="shared" si="25"/>
        <v>4790.2530000000006</v>
      </c>
      <c r="Q70" s="87"/>
    </row>
    <row r="71" spans="1:17" s="25" customFormat="1">
      <c r="A71" s="57"/>
      <c r="B71" s="57"/>
      <c r="C71" s="9" t="s">
        <v>11</v>
      </c>
      <c r="D71" s="115">
        <f>D69+D70</f>
        <v>2371.3000000000002</v>
      </c>
      <c r="E71" s="115">
        <f t="shared" ref="E71:O71" si="29">E69+E70</f>
        <v>2496.4</v>
      </c>
      <c r="F71" s="115">
        <f t="shared" si="29"/>
        <v>2213.7000000000003</v>
      </c>
      <c r="G71" s="115">
        <f t="shared" si="29"/>
        <v>2324.8000000000002</v>
      </c>
      <c r="H71" s="115">
        <f t="shared" si="29"/>
        <v>1657.9</v>
      </c>
      <c r="I71" s="115">
        <f t="shared" si="29"/>
        <v>785.2</v>
      </c>
      <c r="J71" s="123">
        <f t="shared" si="29"/>
        <v>365.85699999999997</v>
      </c>
      <c r="K71" s="123">
        <f t="shared" si="29"/>
        <v>642.94200000000001</v>
      </c>
      <c r="L71" s="123">
        <f t="shared" si="29"/>
        <v>2008.2640000000001</v>
      </c>
      <c r="M71" s="123">
        <f t="shared" si="29"/>
        <v>2050.654</v>
      </c>
      <c r="N71" s="123">
        <f t="shared" si="29"/>
        <v>2604.0369999999998</v>
      </c>
      <c r="O71" s="123">
        <f t="shared" si="29"/>
        <v>2693.165</v>
      </c>
      <c r="P71" s="79">
        <f t="shared" si="25"/>
        <v>22214.219000000001</v>
      </c>
      <c r="Q71" s="87"/>
    </row>
    <row r="72" spans="1:17" s="25" customFormat="1">
      <c r="A72" s="57"/>
      <c r="B72" s="57"/>
      <c r="C72" s="23"/>
      <c r="D72" s="104"/>
      <c r="E72" s="104"/>
      <c r="F72" s="104"/>
      <c r="G72" s="103"/>
      <c r="H72" s="103"/>
      <c r="I72" s="103"/>
      <c r="J72" s="125"/>
      <c r="K72" s="125"/>
      <c r="L72" s="125"/>
      <c r="M72" s="125"/>
      <c r="N72" s="125"/>
      <c r="O72" s="125"/>
      <c r="P72" s="79"/>
      <c r="Q72" s="87"/>
    </row>
    <row r="73" spans="1:17" s="25" customFormat="1">
      <c r="A73" s="89" t="s">
        <v>89</v>
      </c>
      <c r="B73" s="90" t="s">
        <v>88</v>
      </c>
      <c r="C73" s="8" t="s">
        <v>12</v>
      </c>
      <c r="D73" s="114">
        <v>1156.5</v>
      </c>
      <c r="E73" s="114">
        <v>1239.0999999999999</v>
      </c>
      <c r="F73" s="114">
        <v>1106.5999999999999</v>
      </c>
      <c r="G73" s="114">
        <v>930.2</v>
      </c>
      <c r="H73" s="114">
        <v>772.5</v>
      </c>
      <c r="I73" s="114">
        <v>389.8</v>
      </c>
      <c r="J73" s="128">
        <v>401.72199999999998</v>
      </c>
      <c r="K73" s="128">
        <v>545.125</v>
      </c>
      <c r="L73" s="128">
        <v>942.20100000000002</v>
      </c>
      <c r="M73" s="128">
        <v>947.65099999999995</v>
      </c>
      <c r="N73" s="128">
        <v>1488.329</v>
      </c>
      <c r="O73" s="128">
        <v>1322.569</v>
      </c>
      <c r="P73" s="131">
        <f t="shared" si="25"/>
        <v>11242.296999999999</v>
      </c>
      <c r="Q73" s="87"/>
    </row>
    <row r="74" spans="1:17" s="25" customFormat="1">
      <c r="A74" s="57"/>
      <c r="B74" s="57" t="s">
        <v>258</v>
      </c>
      <c r="C74" s="8" t="s">
        <v>16</v>
      </c>
      <c r="D74" s="114">
        <v>539.9</v>
      </c>
      <c r="E74" s="114">
        <v>508.2</v>
      </c>
      <c r="F74" s="114">
        <v>462</v>
      </c>
      <c r="G74" s="114">
        <v>452.6</v>
      </c>
      <c r="H74" s="114">
        <v>406.4</v>
      </c>
      <c r="I74" s="114">
        <v>320.2</v>
      </c>
      <c r="J74" s="128">
        <v>357.42599999999999</v>
      </c>
      <c r="K74" s="128">
        <v>324.279</v>
      </c>
      <c r="L74" s="128">
        <v>368.1</v>
      </c>
      <c r="M74" s="128">
        <v>447.47399999999999</v>
      </c>
      <c r="N74" s="128">
        <v>560.93100000000004</v>
      </c>
      <c r="O74" s="128">
        <v>599.34500000000003</v>
      </c>
      <c r="P74" s="131">
        <f t="shared" si="25"/>
        <v>5346.8550000000005</v>
      </c>
      <c r="Q74" s="87"/>
    </row>
    <row r="75" spans="1:17" s="25" customFormat="1">
      <c r="A75" s="57"/>
      <c r="B75" s="57"/>
      <c r="C75" s="9" t="s">
        <v>11</v>
      </c>
      <c r="D75" s="115">
        <f>D73+D74</f>
        <v>1696.4</v>
      </c>
      <c r="E75" s="115">
        <f t="shared" ref="E75:O75" si="30">E73+E74</f>
        <v>1747.3</v>
      </c>
      <c r="F75" s="115">
        <f t="shared" si="30"/>
        <v>1568.6</v>
      </c>
      <c r="G75" s="115">
        <f t="shared" si="30"/>
        <v>1382.8000000000002</v>
      </c>
      <c r="H75" s="115">
        <f t="shared" si="30"/>
        <v>1178.9000000000001</v>
      </c>
      <c r="I75" s="115">
        <f t="shared" si="30"/>
        <v>710</v>
      </c>
      <c r="J75" s="123">
        <f t="shared" si="30"/>
        <v>759.14799999999991</v>
      </c>
      <c r="K75" s="123">
        <f t="shared" si="30"/>
        <v>869.404</v>
      </c>
      <c r="L75" s="123">
        <f t="shared" si="30"/>
        <v>1310.3009999999999</v>
      </c>
      <c r="M75" s="123">
        <f t="shared" si="30"/>
        <v>1395.125</v>
      </c>
      <c r="N75" s="123">
        <f t="shared" si="30"/>
        <v>2049.2600000000002</v>
      </c>
      <c r="O75" s="123">
        <f t="shared" si="30"/>
        <v>1921.914</v>
      </c>
      <c r="P75" s="79">
        <f t="shared" si="25"/>
        <v>16589.151999999998</v>
      </c>
      <c r="Q75" s="87"/>
    </row>
    <row r="76" spans="1:17" s="25" customFormat="1">
      <c r="A76" s="57"/>
      <c r="B76" s="57"/>
      <c r="C76" s="23"/>
      <c r="D76" s="103"/>
      <c r="E76" s="103"/>
      <c r="F76" s="103"/>
      <c r="G76" s="103"/>
      <c r="H76" s="103"/>
      <c r="I76" s="103"/>
      <c r="J76" s="125"/>
      <c r="K76" s="125"/>
      <c r="L76" s="125"/>
      <c r="M76" s="125"/>
      <c r="N76" s="125"/>
      <c r="O76" s="125"/>
      <c r="P76" s="79"/>
      <c r="Q76" s="87"/>
    </row>
    <row r="77" spans="1:17" s="25" customFormat="1">
      <c r="A77" s="89" t="s">
        <v>154</v>
      </c>
      <c r="B77" s="90" t="s">
        <v>230</v>
      </c>
      <c r="C77" s="8" t="s">
        <v>12</v>
      </c>
      <c r="D77" s="114">
        <v>11396</v>
      </c>
      <c r="E77" s="114">
        <v>10826.4</v>
      </c>
      <c r="F77" s="114">
        <v>10819.2</v>
      </c>
      <c r="G77" s="114">
        <v>8752.4</v>
      </c>
      <c r="H77" s="114">
        <v>8528.4</v>
      </c>
      <c r="I77" s="114">
        <v>8080.8</v>
      </c>
      <c r="J77" s="128">
        <v>5835.2</v>
      </c>
      <c r="K77" s="128">
        <v>9064.7999999999993</v>
      </c>
      <c r="L77" s="128">
        <v>9583.2000000000007</v>
      </c>
      <c r="M77" s="128">
        <v>10770</v>
      </c>
      <c r="N77" s="128">
        <v>13438.8</v>
      </c>
      <c r="O77" s="128">
        <v>12208.8</v>
      </c>
      <c r="P77" s="131">
        <f t="shared" ref="P77:P79" si="31">SUM(D77:O77)</f>
        <v>119304.00000000001</v>
      </c>
      <c r="Q77" s="87"/>
    </row>
    <row r="78" spans="1:17" s="25" customFormat="1">
      <c r="A78" s="57"/>
      <c r="B78" s="57" t="s">
        <v>231</v>
      </c>
      <c r="C78" s="8" t="s">
        <v>16</v>
      </c>
      <c r="D78" s="114">
        <v>5000.8</v>
      </c>
      <c r="E78" s="114">
        <v>4463.2</v>
      </c>
      <c r="F78" s="114">
        <v>4782.8</v>
      </c>
      <c r="G78" s="114">
        <v>4582.3999999999996</v>
      </c>
      <c r="H78" s="114">
        <v>4160.8</v>
      </c>
      <c r="I78" s="114">
        <v>4123.6000000000004</v>
      </c>
      <c r="J78" s="128">
        <v>3314.8</v>
      </c>
      <c r="K78" s="128">
        <v>4892</v>
      </c>
      <c r="L78" s="128">
        <v>4965.2</v>
      </c>
      <c r="M78" s="128">
        <v>5691.2</v>
      </c>
      <c r="N78" s="128">
        <v>5378.8</v>
      </c>
      <c r="O78" s="128">
        <v>5274.4</v>
      </c>
      <c r="P78" s="131">
        <f t="shared" si="31"/>
        <v>56629.999999999993</v>
      </c>
      <c r="Q78" s="87"/>
    </row>
    <row r="79" spans="1:17" s="25" customFormat="1">
      <c r="A79" s="57"/>
      <c r="B79" s="57"/>
      <c r="C79" s="9" t="s">
        <v>11</v>
      </c>
      <c r="D79" s="115">
        <f>D77+D78</f>
        <v>16396.8</v>
      </c>
      <c r="E79" s="115">
        <f t="shared" ref="E79" si="32">E77+E78</f>
        <v>15289.599999999999</v>
      </c>
      <c r="F79" s="115">
        <f t="shared" ref="F79" si="33">F77+F78</f>
        <v>15602</v>
      </c>
      <c r="G79" s="115">
        <f t="shared" ref="G79" si="34">G77+G78</f>
        <v>13334.8</v>
      </c>
      <c r="H79" s="115">
        <f t="shared" ref="H79" si="35">H77+H78</f>
        <v>12689.2</v>
      </c>
      <c r="I79" s="115">
        <f t="shared" ref="I79" si="36">I77+I78</f>
        <v>12204.400000000001</v>
      </c>
      <c r="J79" s="123">
        <f t="shared" ref="J79" si="37">J77+J78</f>
        <v>9150</v>
      </c>
      <c r="K79" s="123">
        <f t="shared" ref="K79" si="38">K77+K78</f>
        <v>13956.8</v>
      </c>
      <c r="L79" s="123">
        <f t="shared" ref="L79" si="39">L77+L78</f>
        <v>14548.400000000001</v>
      </c>
      <c r="M79" s="123">
        <f t="shared" ref="M79" si="40">M77+M78</f>
        <v>16461.2</v>
      </c>
      <c r="N79" s="123">
        <f t="shared" ref="N79" si="41">N77+N78</f>
        <v>18817.599999999999</v>
      </c>
      <c r="O79" s="123">
        <f t="shared" ref="O79" si="42">O77+O78</f>
        <v>17483.199999999997</v>
      </c>
      <c r="P79" s="79">
        <f t="shared" si="31"/>
        <v>175934</v>
      </c>
      <c r="Q79" s="87"/>
    </row>
    <row r="80" spans="1:17" s="25" customFormat="1">
      <c r="A80" s="57"/>
      <c r="B80" s="57"/>
      <c r="C80" s="23"/>
      <c r="D80" s="103"/>
      <c r="E80" s="103"/>
      <c r="F80" s="103"/>
      <c r="G80" s="103"/>
      <c r="H80" s="103"/>
      <c r="I80" s="103"/>
      <c r="J80" s="125"/>
      <c r="K80" s="125"/>
      <c r="L80" s="125"/>
      <c r="M80" s="125"/>
      <c r="N80" s="125"/>
      <c r="O80" s="125"/>
      <c r="P80" s="79"/>
      <c r="Q80" s="87"/>
    </row>
    <row r="81" spans="1:18" s="25" customFormat="1">
      <c r="A81" s="89" t="s">
        <v>155</v>
      </c>
      <c r="B81" s="90" t="s">
        <v>156</v>
      </c>
      <c r="C81" s="8" t="s">
        <v>12</v>
      </c>
      <c r="D81" s="114">
        <v>2157.6</v>
      </c>
      <c r="E81" s="114">
        <v>2286.1</v>
      </c>
      <c r="F81" s="114">
        <v>1953.4</v>
      </c>
      <c r="G81" s="114">
        <v>1692.6</v>
      </c>
      <c r="H81" s="114">
        <v>1355.3</v>
      </c>
      <c r="I81" s="114">
        <v>696.4</v>
      </c>
      <c r="J81" s="128">
        <v>531.00699999999995</v>
      </c>
      <c r="K81" s="128">
        <v>718.25099999999998</v>
      </c>
      <c r="L81" s="128">
        <v>1681.0530000000001</v>
      </c>
      <c r="M81" s="128">
        <v>1860.905</v>
      </c>
      <c r="N81" s="128">
        <v>2532.402</v>
      </c>
      <c r="O81" s="128">
        <v>2153.2719999999999</v>
      </c>
      <c r="P81" s="131">
        <f t="shared" ref="P81:P87" si="43">SUM(D81:O81)</f>
        <v>19618.29</v>
      </c>
      <c r="Q81" s="87"/>
    </row>
    <row r="82" spans="1:18">
      <c r="A82" s="57"/>
      <c r="B82" s="57" t="s">
        <v>259</v>
      </c>
      <c r="C82" s="8" t="s">
        <v>16</v>
      </c>
      <c r="D82" s="114">
        <v>1322.4</v>
      </c>
      <c r="E82" s="114">
        <v>1230.9000000000001</v>
      </c>
      <c r="F82" s="114">
        <v>1261.8</v>
      </c>
      <c r="G82" s="114">
        <v>1117.9000000000001</v>
      </c>
      <c r="H82" s="114">
        <v>891.7</v>
      </c>
      <c r="I82" s="114">
        <v>700</v>
      </c>
      <c r="J82" s="128">
        <v>758.05600000000004</v>
      </c>
      <c r="K82" s="128">
        <v>763.23500000000001</v>
      </c>
      <c r="L82" s="128">
        <v>874.98299999999995</v>
      </c>
      <c r="M82" s="128">
        <v>1323.2919999999999</v>
      </c>
      <c r="N82" s="128">
        <v>1329.6569999999999</v>
      </c>
      <c r="O82" s="128">
        <v>1324.384</v>
      </c>
      <c r="P82" s="131">
        <f t="shared" si="43"/>
        <v>12898.306999999997</v>
      </c>
      <c r="Q82" s="87"/>
      <c r="R82" s="25"/>
    </row>
    <row r="83" spans="1:18">
      <c r="A83" s="57"/>
      <c r="B83" s="57"/>
      <c r="C83" s="9" t="s">
        <v>11</v>
      </c>
      <c r="D83" s="115">
        <f>D81+D82</f>
        <v>3480</v>
      </c>
      <c r="E83" s="115">
        <f t="shared" ref="E83" si="44">E81+E82</f>
        <v>3517</v>
      </c>
      <c r="F83" s="115">
        <f t="shared" ref="F83" si="45">F81+F82</f>
        <v>3215.2</v>
      </c>
      <c r="G83" s="115">
        <f t="shared" ref="G83" si="46">G81+G82</f>
        <v>2810.5</v>
      </c>
      <c r="H83" s="115">
        <f t="shared" ref="H83" si="47">H81+H82</f>
        <v>2247</v>
      </c>
      <c r="I83" s="115">
        <f t="shared" ref="I83" si="48">I81+I82</f>
        <v>1396.4</v>
      </c>
      <c r="J83" s="123">
        <f t="shared" ref="J83" si="49">J81+J82</f>
        <v>1289.0630000000001</v>
      </c>
      <c r="K83" s="123">
        <f t="shared" ref="K83" si="50">K81+K82</f>
        <v>1481.4859999999999</v>
      </c>
      <c r="L83" s="123">
        <f t="shared" ref="L83" si="51">L81+L82</f>
        <v>2556.0360000000001</v>
      </c>
      <c r="M83" s="123">
        <f t="shared" ref="M83" si="52">M81+M82</f>
        <v>3184.1970000000001</v>
      </c>
      <c r="N83" s="123">
        <f t="shared" ref="N83" si="53">N81+N82</f>
        <v>3862.0590000000002</v>
      </c>
      <c r="O83" s="123">
        <f t="shared" ref="O83" si="54">O81+O82</f>
        <v>3477.6559999999999</v>
      </c>
      <c r="P83" s="79">
        <f t="shared" si="43"/>
        <v>32516.597000000002</v>
      </c>
      <c r="Q83" s="87"/>
      <c r="R83" s="25"/>
    </row>
    <row r="84" spans="1:18">
      <c r="A84" s="57"/>
      <c r="B84" s="91"/>
      <c r="C84" s="49"/>
      <c r="D84" s="105"/>
      <c r="E84" s="105"/>
      <c r="F84" s="105"/>
      <c r="G84" s="105"/>
      <c r="H84" s="105"/>
      <c r="I84" s="105"/>
      <c r="J84" s="127"/>
      <c r="K84" s="127"/>
      <c r="L84" s="127"/>
      <c r="M84" s="127"/>
      <c r="N84" s="127"/>
      <c r="O84" s="127"/>
      <c r="P84" s="131"/>
      <c r="Q84" s="87"/>
      <c r="R84" s="25"/>
    </row>
    <row r="85" spans="1:18">
      <c r="A85" s="91" t="s">
        <v>19</v>
      </c>
      <c r="B85" s="88" t="s">
        <v>157</v>
      </c>
      <c r="C85" s="50" t="s">
        <v>12</v>
      </c>
      <c r="D85" s="113">
        <v>3761.2</v>
      </c>
      <c r="E85" s="113">
        <v>3030.4</v>
      </c>
      <c r="F85" s="113">
        <v>3277.6</v>
      </c>
      <c r="G85" s="113">
        <v>2931.8</v>
      </c>
      <c r="H85" s="113">
        <v>1832.9</v>
      </c>
      <c r="I85" s="113">
        <v>1747.9</v>
      </c>
      <c r="J85" s="122">
        <v>1952.848</v>
      </c>
      <c r="K85" s="122">
        <v>1828.1020000000001</v>
      </c>
      <c r="L85" s="122">
        <v>1788.7449999999999</v>
      </c>
      <c r="M85" s="122">
        <v>2895.8789999999999</v>
      </c>
      <c r="N85" s="122">
        <v>3328.4920000000002</v>
      </c>
      <c r="O85" s="122">
        <v>3453.3870000000002</v>
      </c>
      <c r="P85" s="131">
        <f t="shared" si="43"/>
        <v>31829.253000000001</v>
      </c>
      <c r="Q85" s="58"/>
    </row>
    <row r="86" spans="1:18">
      <c r="A86" s="57"/>
      <c r="B86" s="91" t="s">
        <v>214</v>
      </c>
      <c r="C86" s="50" t="s">
        <v>16</v>
      </c>
      <c r="D86" s="113">
        <v>2884.6</v>
      </c>
      <c r="E86" s="113">
        <v>1996.2</v>
      </c>
      <c r="F86" s="113">
        <v>1882.3</v>
      </c>
      <c r="G86" s="113">
        <v>1359.7</v>
      </c>
      <c r="H86" s="113">
        <v>944.6</v>
      </c>
      <c r="I86" s="113">
        <v>794.3</v>
      </c>
      <c r="J86" s="122">
        <v>901.55200000000002</v>
      </c>
      <c r="K86" s="122">
        <v>765.74599999999998</v>
      </c>
      <c r="L86" s="122">
        <v>769.40099999999995</v>
      </c>
      <c r="M86" s="122">
        <v>1707.6669999999999</v>
      </c>
      <c r="N86" s="122">
        <v>1872.818</v>
      </c>
      <c r="O86" s="122">
        <v>2300.5509999999999</v>
      </c>
      <c r="P86" s="131">
        <f t="shared" si="43"/>
        <v>18179.434999999998</v>
      </c>
      <c r="Q86" s="58"/>
    </row>
    <row r="87" spans="1:18">
      <c r="A87" s="57"/>
      <c r="B87" s="91"/>
      <c r="C87" s="9" t="s">
        <v>11</v>
      </c>
      <c r="D87" s="115">
        <f>D85+D86</f>
        <v>6645.7999999999993</v>
      </c>
      <c r="E87" s="115">
        <f t="shared" ref="E87:O87" si="55">E85+E86</f>
        <v>5026.6000000000004</v>
      </c>
      <c r="F87" s="115">
        <f t="shared" si="55"/>
        <v>5159.8999999999996</v>
      </c>
      <c r="G87" s="115">
        <f t="shared" si="55"/>
        <v>4291.5</v>
      </c>
      <c r="H87" s="115">
        <f t="shared" si="55"/>
        <v>2777.5</v>
      </c>
      <c r="I87" s="115">
        <f t="shared" si="55"/>
        <v>2542.1999999999998</v>
      </c>
      <c r="J87" s="123">
        <f t="shared" si="55"/>
        <v>2854.4</v>
      </c>
      <c r="K87" s="123">
        <f t="shared" si="55"/>
        <v>2593.848</v>
      </c>
      <c r="L87" s="123">
        <f t="shared" si="55"/>
        <v>2558.1459999999997</v>
      </c>
      <c r="M87" s="123">
        <f t="shared" si="55"/>
        <v>4603.5460000000003</v>
      </c>
      <c r="N87" s="123">
        <f t="shared" si="55"/>
        <v>5201.3100000000004</v>
      </c>
      <c r="O87" s="123">
        <f t="shared" si="55"/>
        <v>5753.9380000000001</v>
      </c>
      <c r="P87" s="79">
        <f t="shared" si="43"/>
        <v>50008.688000000002</v>
      </c>
      <c r="Q87" s="58"/>
    </row>
    <row r="88" spans="1:18">
      <c r="A88" s="57"/>
      <c r="B88" s="91"/>
      <c r="C88" s="23"/>
      <c r="D88" s="103"/>
      <c r="E88" s="103"/>
      <c r="F88" s="103"/>
      <c r="G88" s="103"/>
      <c r="H88" s="103"/>
      <c r="I88" s="103"/>
      <c r="J88" s="125"/>
      <c r="K88" s="125"/>
      <c r="L88" s="125"/>
      <c r="M88" s="125"/>
      <c r="N88" s="125"/>
      <c r="O88" s="125"/>
      <c r="P88" s="79"/>
      <c r="Q88" s="58"/>
    </row>
    <row r="89" spans="1:18">
      <c r="A89" s="91" t="s">
        <v>158</v>
      </c>
      <c r="B89" s="90" t="s">
        <v>157</v>
      </c>
      <c r="C89" s="50" t="s">
        <v>12</v>
      </c>
      <c r="D89" s="113">
        <v>1729</v>
      </c>
      <c r="E89" s="113">
        <v>825</v>
      </c>
      <c r="F89" s="113">
        <v>721</v>
      </c>
      <c r="G89" s="113">
        <v>756.7</v>
      </c>
      <c r="H89" s="113">
        <v>757.3</v>
      </c>
      <c r="I89" s="113">
        <v>753.1</v>
      </c>
      <c r="J89" s="122">
        <v>798.59100000000001</v>
      </c>
      <c r="K89" s="122">
        <v>709.46100000000001</v>
      </c>
      <c r="L89" s="122">
        <v>604.02</v>
      </c>
      <c r="M89" s="122">
        <v>471.358</v>
      </c>
      <c r="N89" s="122">
        <v>387.19299999999998</v>
      </c>
      <c r="O89" s="122">
        <v>470.666</v>
      </c>
      <c r="P89" s="131">
        <f t="shared" ref="P89:P91" si="56">SUM(D89:O89)</f>
        <v>8983.3889999999992</v>
      </c>
      <c r="Q89" s="58"/>
    </row>
    <row r="90" spans="1:18">
      <c r="A90" s="57" t="s">
        <v>159</v>
      </c>
      <c r="B90" s="91" t="s">
        <v>202</v>
      </c>
      <c r="C90" s="50" t="s">
        <v>16</v>
      </c>
      <c r="D90" s="113">
        <v>0</v>
      </c>
      <c r="E90" s="113">
        <v>536</v>
      </c>
      <c r="F90" s="113">
        <v>777</v>
      </c>
      <c r="G90" s="113">
        <v>721.1</v>
      </c>
      <c r="H90" s="113">
        <v>731.9</v>
      </c>
      <c r="I90" s="113">
        <v>648</v>
      </c>
      <c r="J90" s="122">
        <v>763.46500000000003</v>
      </c>
      <c r="K90" s="122">
        <v>647.01900000000001</v>
      </c>
      <c r="L90" s="122">
        <v>633.73800000000006</v>
      </c>
      <c r="M90" s="122">
        <v>577.04399999999998</v>
      </c>
      <c r="N90" s="122">
        <v>452.74400000000003</v>
      </c>
      <c r="O90" s="122">
        <v>544.89</v>
      </c>
      <c r="P90" s="131">
        <f t="shared" si="56"/>
        <v>7032.9000000000005</v>
      </c>
      <c r="Q90" s="58"/>
    </row>
    <row r="91" spans="1:18">
      <c r="A91" s="57"/>
      <c r="B91" s="91"/>
      <c r="C91" s="9" t="s">
        <v>11</v>
      </c>
      <c r="D91" s="115">
        <f>D89+D90</f>
        <v>1729</v>
      </c>
      <c r="E91" s="115">
        <f t="shared" ref="E91" si="57">E89+E90</f>
        <v>1361</v>
      </c>
      <c r="F91" s="115">
        <f t="shared" ref="F91" si="58">F89+F90</f>
        <v>1498</v>
      </c>
      <c r="G91" s="115">
        <f t="shared" ref="G91" si="59">G89+G90</f>
        <v>1477.8000000000002</v>
      </c>
      <c r="H91" s="115">
        <f t="shared" ref="H91" si="60">H89+H90</f>
        <v>1489.1999999999998</v>
      </c>
      <c r="I91" s="115">
        <f t="shared" ref="I91" si="61">I89+I90</f>
        <v>1401.1</v>
      </c>
      <c r="J91" s="123">
        <f t="shared" ref="J91" si="62">J89+J90</f>
        <v>1562.056</v>
      </c>
      <c r="K91" s="123">
        <f t="shared" ref="K91" si="63">K89+K90</f>
        <v>1356.48</v>
      </c>
      <c r="L91" s="123">
        <f t="shared" ref="L91" si="64">L89+L90</f>
        <v>1237.758</v>
      </c>
      <c r="M91" s="123">
        <f t="shared" ref="M91" si="65">M89+M90</f>
        <v>1048.402</v>
      </c>
      <c r="N91" s="123">
        <f t="shared" ref="N91" si="66">N89+N90</f>
        <v>839.93700000000001</v>
      </c>
      <c r="O91" s="123">
        <f t="shared" ref="O91" si="67">O89+O90</f>
        <v>1015.556</v>
      </c>
      <c r="P91" s="79">
        <f t="shared" si="56"/>
        <v>16016.289000000001</v>
      </c>
      <c r="Q91" s="58"/>
    </row>
    <row r="92" spans="1:18">
      <c r="A92" s="57" t="s">
        <v>160</v>
      </c>
      <c r="B92" s="91" t="s">
        <v>203</v>
      </c>
      <c r="C92" s="50" t="s">
        <v>12</v>
      </c>
      <c r="D92" s="113">
        <v>120.2</v>
      </c>
      <c r="E92" s="113">
        <v>125.9</v>
      </c>
      <c r="F92" s="113">
        <v>139.5</v>
      </c>
      <c r="G92" s="113">
        <v>126</v>
      </c>
      <c r="H92" s="113">
        <v>23.9</v>
      </c>
      <c r="I92" s="113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v>0</v>
      </c>
      <c r="O92" s="122">
        <v>0</v>
      </c>
      <c r="P92" s="131">
        <f t="shared" ref="P92:P103" si="68">SUM(D92:O92)</f>
        <v>535.5</v>
      </c>
      <c r="Q92" s="58"/>
    </row>
    <row r="93" spans="1:18">
      <c r="A93" s="57"/>
      <c r="B93" s="91"/>
      <c r="C93" s="50" t="s">
        <v>16</v>
      </c>
      <c r="D93" s="113">
        <v>58</v>
      </c>
      <c r="E93" s="113">
        <v>63.3</v>
      </c>
      <c r="F93" s="113">
        <v>83.4</v>
      </c>
      <c r="G93" s="113">
        <v>83</v>
      </c>
      <c r="H93" s="113">
        <v>28.4</v>
      </c>
      <c r="I93" s="113">
        <v>0</v>
      </c>
      <c r="J93" s="122">
        <v>0</v>
      </c>
      <c r="K93" s="122">
        <v>1E-3</v>
      </c>
      <c r="L93" s="122">
        <v>0</v>
      </c>
      <c r="M93" s="122">
        <v>0</v>
      </c>
      <c r="N93" s="122">
        <v>0</v>
      </c>
      <c r="O93" s="122">
        <v>0</v>
      </c>
      <c r="P93" s="131">
        <f t="shared" si="68"/>
        <v>316.10099999999994</v>
      </c>
      <c r="Q93" s="58"/>
    </row>
    <row r="94" spans="1:18">
      <c r="A94" s="57"/>
      <c r="B94" s="91"/>
      <c r="C94" s="9" t="s">
        <v>11</v>
      </c>
      <c r="D94" s="115">
        <f>D92+D93</f>
        <v>178.2</v>
      </c>
      <c r="E94" s="115">
        <f t="shared" ref="E94" si="69">E92+E93</f>
        <v>189.2</v>
      </c>
      <c r="F94" s="115">
        <f t="shared" ref="F94" si="70">F92+F93</f>
        <v>222.9</v>
      </c>
      <c r="G94" s="115">
        <f t="shared" ref="G94" si="71">G92+G93</f>
        <v>209</v>
      </c>
      <c r="H94" s="115">
        <f t="shared" ref="H94" si="72">H92+H93</f>
        <v>52.3</v>
      </c>
      <c r="I94" s="115">
        <f t="shared" ref="I94" si="73">I92+I93</f>
        <v>0</v>
      </c>
      <c r="J94" s="123">
        <f t="shared" ref="J94" si="74">J92+J93</f>
        <v>0</v>
      </c>
      <c r="K94" s="123">
        <f t="shared" ref="K94" si="75">K92+K93</f>
        <v>1E-3</v>
      </c>
      <c r="L94" s="123">
        <f t="shared" ref="L94" si="76">L92+L93</f>
        <v>0</v>
      </c>
      <c r="M94" s="123">
        <f t="shared" ref="M94" si="77">M92+M93</f>
        <v>0</v>
      </c>
      <c r="N94" s="123">
        <f t="shared" ref="N94" si="78">N92+N93</f>
        <v>0</v>
      </c>
      <c r="O94" s="123">
        <f t="shared" ref="O94" si="79">O92+O93</f>
        <v>0</v>
      </c>
      <c r="P94" s="79">
        <f t="shared" si="68"/>
        <v>851.60099999999989</v>
      </c>
      <c r="Q94" s="58"/>
    </row>
    <row r="95" spans="1:18">
      <c r="A95" s="57" t="s">
        <v>161</v>
      </c>
      <c r="B95" s="91" t="s">
        <v>204</v>
      </c>
      <c r="C95" s="50" t="s">
        <v>12</v>
      </c>
      <c r="D95" s="113">
        <v>1359</v>
      </c>
      <c r="E95" s="113">
        <v>1112</v>
      </c>
      <c r="F95" s="113">
        <v>1005</v>
      </c>
      <c r="G95" s="113">
        <v>486.5</v>
      </c>
      <c r="H95" s="113">
        <v>550.29999999999995</v>
      </c>
      <c r="I95" s="113">
        <v>302</v>
      </c>
      <c r="J95" s="122">
        <v>280.767</v>
      </c>
      <c r="K95" s="122">
        <v>299.59899999999999</v>
      </c>
      <c r="L95" s="122">
        <v>321.10199999999998</v>
      </c>
      <c r="M95" s="122">
        <v>251.773</v>
      </c>
      <c r="N95" s="122">
        <v>232.387</v>
      </c>
      <c r="O95" s="122">
        <v>0</v>
      </c>
      <c r="P95" s="131">
        <f t="shared" si="68"/>
        <v>6200.4279999999999</v>
      </c>
      <c r="Q95" s="58"/>
    </row>
    <row r="96" spans="1:18">
      <c r="A96" s="57"/>
      <c r="B96" s="91"/>
      <c r="C96" s="50" t="s">
        <v>16</v>
      </c>
      <c r="D96" s="113">
        <v>0</v>
      </c>
      <c r="E96" s="113">
        <v>206</v>
      </c>
      <c r="F96" s="113">
        <v>331</v>
      </c>
      <c r="G96" s="113">
        <v>121.3</v>
      </c>
      <c r="H96" s="113">
        <v>150.5</v>
      </c>
      <c r="I96" s="113">
        <v>64.2</v>
      </c>
      <c r="J96" s="122">
        <v>59.146999999999998</v>
      </c>
      <c r="K96" s="122">
        <v>77.043000000000006</v>
      </c>
      <c r="L96" s="122">
        <v>75.629000000000005</v>
      </c>
      <c r="M96" s="122">
        <v>96.266000000000005</v>
      </c>
      <c r="N96" s="122">
        <v>104.184</v>
      </c>
      <c r="O96" s="122">
        <v>0</v>
      </c>
      <c r="P96" s="131">
        <f t="shared" si="68"/>
        <v>1285.269</v>
      </c>
      <c r="Q96" s="58"/>
    </row>
    <row r="97" spans="1:17">
      <c r="A97" s="57"/>
      <c r="B97" s="91"/>
      <c r="C97" s="9" t="s">
        <v>11</v>
      </c>
      <c r="D97" s="115">
        <f>D95+D96</f>
        <v>1359</v>
      </c>
      <c r="E97" s="115">
        <f t="shared" ref="E97" si="80">E95+E96</f>
        <v>1318</v>
      </c>
      <c r="F97" s="115">
        <f t="shared" ref="F97" si="81">F95+F96</f>
        <v>1336</v>
      </c>
      <c r="G97" s="115">
        <f t="shared" ref="G97" si="82">G95+G96</f>
        <v>607.79999999999995</v>
      </c>
      <c r="H97" s="115">
        <f t="shared" ref="H97" si="83">H95+H96</f>
        <v>700.8</v>
      </c>
      <c r="I97" s="115">
        <f t="shared" ref="I97" si="84">I95+I96</f>
        <v>366.2</v>
      </c>
      <c r="J97" s="123">
        <f t="shared" ref="J97" si="85">J95+J96</f>
        <v>339.91399999999999</v>
      </c>
      <c r="K97" s="123">
        <f t="shared" ref="K97" si="86">K95+K96</f>
        <v>376.642</v>
      </c>
      <c r="L97" s="123">
        <f t="shared" ref="L97" si="87">L95+L96</f>
        <v>396.73099999999999</v>
      </c>
      <c r="M97" s="123">
        <f t="shared" ref="M97" si="88">M95+M96</f>
        <v>348.03899999999999</v>
      </c>
      <c r="N97" s="123">
        <f t="shared" ref="N97" si="89">N95+N96</f>
        <v>336.57100000000003</v>
      </c>
      <c r="O97" s="123">
        <f t="shared" ref="O97" si="90">O95+O96</f>
        <v>0</v>
      </c>
      <c r="P97" s="79">
        <f t="shared" si="68"/>
        <v>7485.6969999999992</v>
      </c>
      <c r="Q97" s="58"/>
    </row>
    <row r="98" spans="1:17">
      <c r="A98" s="57" t="s">
        <v>162</v>
      </c>
      <c r="B98" s="91" t="s">
        <v>205</v>
      </c>
      <c r="C98" s="50" t="s">
        <v>12</v>
      </c>
      <c r="D98" s="113">
        <v>315.8</v>
      </c>
      <c r="E98" s="113">
        <v>325.7</v>
      </c>
      <c r="F98" s="113">
        <v>355.2</v>
      </c>
      <c r="G98" s="113">
        <v>251.3</v>
      </c>
      <c r="H98" s="113">
        <v>178.5</v>
      </c>
      <c r="I98" s="113">
        <v>188.6</v>
      </c>
      <c r="J98" s="122">
        <v>223.596</v>
      </c>
      <c r="K98" s="122">
        <v>245.37899999999999</v>
      </c>
      <c r="L98" s="122">
        <v>289.06400000000002</v>
      </c>
      <c r="M98" s="122">
        <v>332.37900000000002</v>
      </c>
      <c r="N98" s="122">
        <v>412.90699999999998</v>
      </c>
      <c r="O98" s="122">
        <v>360.89600000000002</v>
      </c>
      <c r="P98" s="131">
        <f t="shared" si="68"/>
        <v>3479.3209999999999</v>
      </c>
      <c r="Q98" s="58"/>
    </row>
    <row r="99" spans="1:17">
      <c r="A99" s="57"/>
      <c r="B99" s="91"/>
      <c r="C99" s="50" t="s">
        <v>16</v>
      </c>
      <c r="D99" s="113">
        <v>39.1</v>
      </c>
      <c r="E99" s="113">
        <v>78.5</v>
      </c>
      <c r="F99" s="113">
        <v>66.400000000000006</v>
      </c>
      <c r="G99" s="113">
        <v>52.2</v>
      </c>
      <c r="H99" s="113">
        <v>33.700000000000003</v>
      </c>
      <c r="I99" s="113">
        <v>30.3</v>
      </c>
      <c r="J99" s="122">
        <v>48.715000000000003</v>
      </c>
      <c r="K99" s="122">
        <v>40.454000000000001</v>
      </c>
      <c r="L99" s="122">
        <v>85.801000000000002</v>
      </c>
      <c r="M99" s="122">
        <v>66.186000000000007</v>
      </c>
      <c r="N99" s="122">
        <v>81.400999999999996</v>
      </c>
      <c r="O99" s="122">
        <v>103.443</v>
      </c>
      <c r="P99" s="131">
        <f t="shared" si="68"/>
        <v>726.19999999999993</v>
      </c>
      <c r="Q99" s="58"/>
    </row>
    <row r="100" spans="1:17">
      <c r="A100" s="57"/>
      <c r="B100" s="91"/>
      <c r="C100" s="9" t="s">
        <v>11</v>
      </c>
      <c r="D100" s="115">
        <f>D98+D99</f>
        <v>354.90000000000003</v>
      </c>
      <c r="E100" s="115">
        <f t="shared" ref="E100" si="91">E98+E99</f>
        <v>404.2</v>
      </c>
      <c r="F100" s="115">
        <f t="shared" ref="F100" si="92">F98+F99</f>
        <v>421.6</v>
      </c>
      <c r="G100" s="115">
        <f t="shared" ref="G100" si="93">G98+G99</f>
        <v>303.5</v>
      </c>
      <c r="H100" s="115">
        <f t="shared" ref="H100" si="94">H98+H99</f>
        <v>212.2</v>
      </c>
      <c r="I100" s="115">
        <f t="shared" ref="I100" si="95">I98+I99</f>
        <v>218.9</v>
      </c>
      <c r="J100" s="123">
        <f t="shared" ref="J100" si="96">J98+J99</f>
        <v>272.31100000000004</v>
      </c>
      <c r="K100" s="123">
        <f t="shared" ref="K100" si="97">K98+K99</f>
        <v>285.83299999999997</v>
      </c>
      <c r="L100" s="123">
        <f t="shared" ref="L100" si="98">L98+L99</f>
        <v>374.86500000000001</v>
      </c>
      <c r="M100" s="123">
        <f t="shared" ref="M100" si="99">M98+M99</f>
        <v>398.56500000000005</v>
      </c>
      <c r="N100" s="123">
        <f t="shared" ref="N100" si="100">N98+N99</f>
        <v>494.30799999999999</v>
      </c>
      <c r="O100" s="123">
        <f t="shared" ref="O100" si="101">O98+O99</f>
        <v>464.339</v>
      </c>
      <c r="P100" s="79">
        <f t="shared" si="68"/>
        <v>4205.5210000000006</v>
      </c>
      <c r="Q100" s="58"/>
    </row>
    <row r="101" spans="1:17">
      <c r="A101" s="57" t="s">
        <v>163</v>
      </c>
      <c r="B101" s="91" t="s">
        <v>206</v>
      </c>
      <c r="C101" s="50" t="s">
        <v>12</v>
      </c>
      <c r="D101" s="113">
        <v>547.6</v>
      </c>
      <c r="E101" s="113">
        <v>228.3</v>
      </c>
      <c r="F101" s="113">
        <v>783.1</v>
      </c>
      <c r="G101" s="113">
        <v>349.8</v>
      </c>
      <c r="H101" s="113">
        <v>274.60000000000002</v>
      </c>
      <c r="I101" s="113">
        <v>292.5</v>
      </c>
      <c r="J101" s="122">
        <v>314.161</v>
      </c>
      <c r="K101" s="122">
        <v>361.03800000000001</v>
      </c>
      <c r="L101" s="122">
        <v>673.28899999999999</v>
      </c>
      <c r="M101" s="122">
        <v>623.03499999999997</v>
      </c>
      <c r="N101" s="122">
        <v>675.79300000000001</v>
      </c>
      <c r="O101" s="122">
        <v>803.154</v>
      </c>
      <c r="P101" s="131">
        <f t="shared" si="68"/>
        <v>5926.369999999999</v>
      </c>
      <c r="Q101" s="58"/>
    </row>
    <row r="102" spans="1:17">
      <c r="A102" s="57"/>
      <c r="B102" s="91"/>
      <c r="C102" s="50" t="s">
        <v>16</v>
      </c>
      <c r="D102" s="113">
        <v>461.5</v>
      </c>
      <c r="E102" s="113">
        <v>74.400000000000006</v>
      </c>
      <c r="F102" s="113">
        <v>415.1</v>
      </c>
      <c r="G102" s="113">
        <v>119.6</v>
      </c>
      <c r="H102" s="113">
        <v>73.599999999999994</v>
      </c>
      <c r="I102" s="113">
        <v>82.1</v>
      </c>
      <c r="J102" s="122">
        <v>109.262</v>
      </c>
      <c r="K102" s="122">
        <v>85.674000000000007</v>
      </c>
      <c r="L102" s="122">
        <v>474.98</v>
      </c>
      <c r="M102" s="122">
        <v>541.20699999999999</v>
      </c>
      <c r="N102" s="122">
        <v>505.01600000000002</v>
      </c>
      <c r="O102" s="122">
        <v>537</v>
      </c>
      <c r="P102" s="131">
        <f t="shared" si="68"/>
        <v>3479.4389999999999</v>
      </c>
      <c r="Q102" s="58"/>
    </row>
    <row r="103" spans="1:17">
      <c r="A103" s="57"/>
      <c r="B103" s="91"/>
      <c r="C103" s="9" t="s">
        <v>11</v>
      </c>
      <c r="D103" s="115">
        <f>D101+D102</f>
        <v>1009.1</v>
      </c>
      <c r="E103" s="115">
        <f t="shared" ref="E103" si="102">E101+E102</f>
        <v>302.70000000000005</v>
      </c>
      <c r="F103" s="115">
        <f t="shared" ref="F103" si="103">F101+F102</f>
        <v>1198.2</v>
      </c>
      <c r="G103" s="115">
        <f t="shared" ref="G103" si="104">G101+G102</f>
        <v>469.4</v>
      </c>
      <c r="H103" s="115">
        <f t="shared" ref="H103" si="105">H101+H102</f>
        <v>348.20000000000005</v>
      </c>
      <c r="I103" s="115">
        <f t="shared" ref="I103" si="106">I101+I102</f>
        <v>374.6</v>
      </c>
      <c r="J103" s="123">
        <f t="shared" ref="J103" si="107">J101+J102</f>
        <v>423.423</v>
      </c>
      <c r="K103" s="123">
        <f t="shared" ref="K103" si="108">K101+K102</f>
        <v>446.71199999999999</v>
      </c>
      <c r="L103" s="123">
        <f t="shared" ref="L103" si="109">L101+L102</f>
        <v>1148.269</v>
      </c>
      <c r="M103" s="123">
        <f t="shared" ref="M103" si="110">M101+M102</f>
        <v>1164.242</v>
      </c>
      <c r="N103" s="123">
        <f t="shared" ref="N103" si="111">N101+N102</f>
        <v>1180.809</v>
      </c>
      <c r="O103" s="123">
        <f t="shared" ref="O103" si="112">O101+O102</f>
        <v>1340.154</v>
      </c>
      <c r="P103" s="79">
        <f t="shared" si="68"/>
        <v>9405.8090000000011</v>
      </c>
      <c r="Q103" s="58"/>
    </row>
    <row r="104" spans="1:17">
      <c r="A104" s="57"/>
      <c r="B104" s="91"/>
      <c r="C104" s="23"/>
      <c r="D104" s="103"/>
      <c r="E104" s="103"/>
      <c r="F104" s="103"/>
      <c r="G104" s="103"/>
      <c r="H104" s="103"/>
      <c r="I104" s="103"/>
      <c r="J104" s="125"/>
      <c r="K104" s="125"/>
      <c r="L104" s="125"/>
      <c r="M104" s="125"/>
      <c r="N104" s="125"/>
      <c r="O104" s="125"/>
      <c r="P104" s="79"/>
      <c r="Q104" s="58"/>
    </row>
    <row r="105" spans="1:17">
      <c r="A105" s="57" t="s">
        <v>17</v>
      </c>
      <c r="B105" s="92" t="s">
        <v>157</v>
      </c>
      <c r="C105" s="50" t="s">
        <v>12</v>
      </c>
      <c r="D105" s="113">
        <v>1273</v>
      </c>
      <c r="E105" s="113">
        <v>1115</v>
      </c>
      <c r="F105" s="113">
        <v>1105</v>
      </c>
      <c r="G105" s="113">
        <v>1169</v>
      </c>
      <c r="H105" s="113">
        <v>1029</v>
      </c>
      <c r="I105" s="113">
        <v>928</v>
      </c>
      <c r="J105" s="122">
        <v>596</v>
      </c>
      <c r="K105" s="122">
        <v>762</v>
      </c>
      <c r="L105" s="122">
        <v>1061</v>
      </c>
      <c r="M105" s="122">
        <v>1192.0239999999999</v>
      </c>
      <c r="N105" s="122">
        <v>1365</v>
      </c>
      <c r="O105" s="122">
        <v>1219</v>
      </c>
      <c r="P105" s="131">
        <f t="shared" ref="P105:P107" si="113">SUM(D105:O105)</f>
        <v>12814.023999999999</v>
      </c>
      <c r="Q105" s="58"/>
    </row>
    <row r="106" spans="1:17">
      <c r="A106" s="57"/>
      <c r="B106" s="91" t="s">
        <v>210</v>
      </c>
      <c r="C106" s="50" t="s">
        <v>16</v>
      </c>
      <c r="D106" s="113">
        <v>894</v>
      </c>
      <c r="E106" s="113">
        <v>772</v>
      </c>
      <c r="F106" s="113">
        <v>736</v>
      </c>
      <c r="G106" s="113">
        <v>887</v>
      </c>
      <c r="H106" s="113">
        <v>805</v>
      </c>
      <c r="I106" s="113">
        <v>761</v>
      </c>
      <c r="J106" s="122">
        <v>685</v>
      </c>
      <c r="K106" s="122">
        <v>636</v>
      </c>
      <c r="L106" s="122">
        <v>774</v>
      </c>
      <c r="M106" s="122">
        <v>979.02300000000002</v>
      </c>
      <c r="N106" s="122">
        <v>934</v>
      </c>
      <c r="O106" s="122">
        <v>888</v>
      </c>
      <c r="P106" s="131">
        <f t="shared" si="113"/>
        <v>9751.023000000001</v>
      </c>
      <c r="Q106" s="58"/>
    </row>
    <row r="107" spans="1:17">
      <c r="A107" s="57"/>
      <c r="B107" s="91"/>
      <c r="C107" s="9" t="s">
        <v>11</v>
      </c>
      <c r="D107" s="115">
        <f>D105+D106</f>
        <v>2167</v>
      </c>
      <c r="E107" s="115">
        <f t="shared" ref="E107" si="114">E105+E106</f>
        <v>1887</v>
      </c>
      <c r="F107" s="115">
        <f t="shared" ref="F107" si="115">F105+F106</f>
        <v>1841</v>
      </c>
      <c r="G107" s="115">
        <f t="shared" ref="G107" si="116">G105+G106</f>
        <v>2056</v>
      </c>
      <c r="H107" s="115">
        <f t="shared" ref="H107" si="117">H105+H106</f>
        <v>1834</v>
      </c>
      <c r="I107" s="115">
        <f t="shared" ref="I107" si="118">I105+I106</f>
        <v>1689</v>
      </c>
      <c r="J107" s="123">
        <f t="shared" ref="J107" si="119">J105+J106</f>
        <v>1281</v>
      </c>
      <c r="K107" s="123">
        <f t="shared" ref="K107" si="120">K105+K106</f>
        <v>1398</v>
      </c>
      <c r="L107" s="123">
        <f t="shared" ref="L107" si="121">L105+L106</f>
        <v>1835</v>
      </c>
      <c r="M107" s="123">
        <f t="shared" ref="M107" si="122">M105+M106</f>
        <v>2171.047</v>
      </c>
      <c r="N107" s="123">
        <f t="shared" ref="N107" si="123">N105+N106</f>
        <v>2299</v>
      </c>
      <c r="O107" s="123">
        <f t="shared" ref="O107" si="124">O105+O106</f>
        <v>2107</v>
      </c>
      <c r="P107" s="79">
        <f t="shared" si="113"/>
        <v>22565.046999999999</v>
      </c>
      <c r="Q107" s="58"/>
    </row>
    <row r="108" spans="1:17">
      <c r="A108" s="57"/>
      <c r="B108" s="91"/>
      <c r="C108" s="23"/>
      <c r="D108" s="103"/>
      <c r="E108" s="103"/>
      <c r="F108" s="103"/>
      <c r="G108" s="103"/>
      <c r="H108" s="103"/>
      <c r="I108" s="103"/>
      <c r="J108" s="125"/>
      <c r="K108" s="125"/>
      <c r="L108" s="125"/>
      <c r="M108" s="125"/>
      <c r="N108" s="125"/>
      <c r="O108" s="125"/>
      <c r="P108" s="79"/>
      <c r="Q108" s="58"/>
    </row>
    <row r="109" spans="1:17">
      <c r="A109" s="57" t="s">
        <v>190</v>
      </c>
      <c r="B109" s="88" t="s">
        <v>189</v>
      </c>
      <c r="C109" s="50" t="s">
        <v>12</v>
      </c>
      <c r="D109" s="113">
        <v>2800</v>
      </c>
      <c r="E109" s="113">
        <v>2500</v>
      </c>
      <c r="F109" s="113">
        <v>2200</v>
      </c>
      <c r="G109" s="113">
        <v>2000</v>
      </c>
      <c r="H109" s="113">
        <v>2000</v>
      </c>
      <c r="I109" s="113">
        <v>1500</v>
      </c>
      <c r="J109" s="122">
        <v>1500</v>
      </c>
      <c r="K109" s="122">
        <v>1800</v>
      </c>
      <c r="L109" s="122">
        <v>2000</v>
      </c>
      <c r="M109" s="122">
        <v>2200</v>
      </c>
      <c r="N109" s="122">
        <v>2500</v>
      </c>
      <c r="O109" s="122">
        <v>2800</v>
      </c>
      <c r="P109" s="131">
        <f t="shared" ref="P109:P111" si="125">SUM(D109:O109)</f>
        <v>25800</v>
      </c>
      <c r="Q109" s="58"/>
    </row>
    <row r="110" spans="1:17">
      <c r="A110" s="57"/>
      <c r="B110" s="88" t="s">
        <v>266</v>
      </c>
      <c r="C110" s="50" t="s">
        <v>16</v>
      </c>
      <c r="D110" s="113">
        <v>0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0</v>
      </c>
      <c r="O110" s="122">
        <v>0</v>
      </c>
      <c r="P110" s="131">
        <f t="shared" si="125"/>
        <v>0</v>
      </c>
      <c r="Q110" s="58"/>
    </row>
    <row r="111" spans="1:17">
      <c r="A111" s="57"/>
      <c r="B111" s="92" t="s">
        <v>267</v>
      </c>
      <c r="C111" s="9" t="s">
        <v>11</v>
      </c>
      <c r="D111" s="115">
        <f>D109+D110</f>
        <v>2800</v>
      </c>
      <c r="E111" s="115">
        <f t="shared" ref="E111" si="126">E109+E110</f>
        <v>2500</v>
      </c>
      <c r="F111" s="115">
        <f t="shared" ref="F111" si="127">F109+F110</f>
        <v>2200</v>
      </c>
      <c r="G111" s="115">
        <f t="shared" ref="G111" si="128">G109+G110</f>
        <v>2000</v>
      </c>
      <c r="H111" s="115">
        <f t="shared" ref="H111" si="129">H109+H110</f>
        <v>2000</v>
      </c>
      <c r="I111" s="115">
        <f t="shared" ref="I111" si="130">I109+I110</f>
        <v>1500</v>
      </c>
      <c r="J111" s="123">
        <f t="shared" ref="J111" si="131">J109+J110</f>
        <v>1500</v>
      </c>
      <c r="K111" s="123">
        <f t="shared" ref="K111" si="132">K109+K110</f>
        <v>1800</v>
      </c>
      <c r="L111" s="123">
        <f t="shared" ref="L111" si="133">L109+L110</f>
        <v>2000</v>
      </c>
      <c r="M111" s="123">
        <f t="shared" ref="M111" si="134">M109+M110</f>
        <v>2200</v>
      </c>
      <c r="N111" s="123">
        <f t="shared" ref="N111" si="135">N109+N110</f>
        <v>2500</v>
      </c>
      <c r="O111" s="123">
        <f t="shared" ref="O111" si="136">O109+O110</f>
        <v>2800</v>
      </c>
      <c r="P111" s="79">
        <f t="shared" si="125"/>
        <v>25800</v>
      </c>
      <c r="Q111" s="58"/>
    </row>
    <row r="112" spans="1:17">
      <c r="A112" s="57"/>
      <c r="B112" s="91"/>
      <c r="C112" s="23"/>
      <c r="D112" s="103"/>
      <c r="E112" s="103"/>
      <c r="F112" s="103"/>
      <c r="G112" s="103"/>
      <c r="H112" s="103"/>
      <c r="I112" s="103"/>
      <c r="J112" s="125"/>
      <c r="K112" s="125"/>
      <c r="L112" s="125"/>
      <c r="M112" s="125"/>
      <c r="N112" s="125"/>
      <c r="O112" s="125"/>
      <c r="P112" s="79"/>
      <c r="Q112" s="58"/>
    </row>
    <row r="113" spans="1:17">
      <c r="A113" s="85" t="s">
        <v>22</v>
      </c>
      <c r="B113" s="92" t="s">
        <v>157</v>
      </c>
      <c r="C113" s="50" t="s">
        <v>12</v>
      </c>
      <c r="D113" s="113">
        <v>397.5</v>
      </c>
      <c r="E113" s="113">
        <v>383.1</v>
      </c>
      <c r="F113" s="113">
        <v>393.7</v>
      </c>
      <c r="G113" s="113">
        <v>309.3</v>
      </c>
      <c r="H113" s="113">
        <v>302.5</v>
      </c>
      <c r="I113" s="113">
        <v>289.39999999999998</v>
      </c>
      <c r="J113" s="122">
        <v>206.846</v>
      </c>
      <c r="K113" s="122">
        <v>238.858</v>
      </c>
      <c r="L113" s="122">
        <v>348.54199999999997</v>
      </c>
      <c r="M113" s="122">
        <v>339.00099999999998</v>
      </c>
      <c r="N113" s="122">
        <v>408.86900000000003</v>
      </c>
      <c r="O113" s="122">
        <v>383.70699999999999</v>
      </c>
      <c r="P113" s="131">
        <f t="shared" ref="P113:P115" si="137">SUM(D113:O113)</f>
        <v>4001.3230000000003</v>
      </c>
      <c r="Q113" s="58"/>
    </row>
    <row r="114" spans="1:17">
      <c r="A114" s="57"/>
      <c r="B114" s="91" t="s">
        <v>213</v>
      </c>
      <c r="C114" s="50" t="s">
        <v>16</v>
      </c>
      <c r="D114" s="113">
        <v>233.3</v>
      </c>
      <c r="E114" s="113">
        <v>183.2</v>
      </c>
      <c r="F114" s="113">
        <v>186.4</v>
      </c>
      <c r="G114" s="113">
        <v>203.3</v>
      </c>
      <c r="H114" s="113">
        <v>196.4</v>
      </c>
      <c r="I114" s="113">
        <v>170.1</v>
      </c>
      <c r="J114" s="122">
        <v>178.72399999999999</v>
      </c>
      <c r="K114" s="122">
        <v>150.52600000000001</v>
      </c>
      <c r="L114" s="122">
        <v>202.09800000000001</v>
      </c>
      <c r="M114" s="122">
        <v>246.024</v>
      </c>
      <c r="N114" s="122">
        <v>225.09200000000001</v>
      </c>
      <c r="O114" s="122">
        <v>265.40499999999997</v>
      </c>
      <c r="P114" s="131">
        <f t="shared" si="137"/>
        <v>2440.5690000000004</v>
      </c>
      <c r="Q114" s="58"/>
    </row>
    <row r="115" spans="1:17">
      <c r="A115" s="57"/>
      <c r="B115" s="91"/>
      <c r="C115" s="9" t="s">
        <v>11</v>
      </c>
      <c r="D115" s="115">
        <f>D113+D114</f>
        <v>630.79999999999995</v>
      </c>
      <c r="E115" s="115">
        <f t="shared" ref="E115" si="138">E113+E114</f>
        <v>566.29999999999995</v>
      </c>
      <c r="F115" s="115">
        <f t="shared" ref="F115" si="139">F113+F114</f>
        <v>580.1</v>
      </c>
      <c r="G115" s="115">
        <f t="shared" ref="G115" si="140">G113+G114</f>
        <v>512.6</v>
      </c>
      <c r="H115" s="115">
        <f t="shared" ref="H115" si="141">H113+H114</f>
        <v>498.9</v>
      </c>
      <c r="I115" s="115">
        <f t="shared" ref="I115" si="142">I113+I114</f>
        <v>459.5</v>
      </c>
      <c r="J115" s="123">
        <f t="shared" ref="J115" si="143">J113+J114</f>
        <v>385.57</v>
      </c>
      <c r="K115" s="123">
        <f t="shared" ref="K115" si="144">K113+K114</f>
        <v>389.38400000000001</v>
      </c>
      <c r="L115" s="123">
        <f t="shared" ref="L115" si="145">L113+L114</f>
        <v>550.64</v>
      </c>
      <c r="M115" s="123">
        <f t="shared" ref="M115" si="146">M113+M114</f>
        <v>585.02499999999998</v>
      </c>
      <c r="N115" s="123">
        <f t="shared" ref="N115" si="147">N113+N114</f>
        <v>633.96100000000001</v>
      </c>
      <c r="O115" s="123">
        <f t="shared" ref="O115" si="148">O113+O114</f>
        <v>649.11199999999997</v>
      </c>
      <c r="P115" s="79">
        <f t="shared" si="137"/>
        <v>6441.8919999999998</v>
      </c>
      <c r="Q115" s="58"/>
    </row>
    <row r="116" spans="1:17">
      <c r="A116" s="57"/>
      <c r="B116" s="91"/>
      <c r="C116" s="23"/>
      <c r="D116" s="103"/>
      <c r="E116" s="103"/>
      <c r="F116" s="103"/>
      <c r="G116" s="103"/>
      <c r="H116" s="103"/>
      <c r="I116" s="103"/>
      <c r="J116" s="125"/>
      <c r="K116" s="125"/>
      <c r="L116" s="125"/>
      <c r="M116" s="125"/>
      <c r="N116" s="125"/>
      <c r="O116" s="125"/>
      <c r="P116" s="79"/>
      <c r="Q116" s="58"/>
    </row>
    <row r="117" spans="1:17">
      <c r="A117" s="85" t="s">
        <v>23</v>
      </c>
      <c r="B117" s="92" t="s">
        <v>228</v>
      </c>
      <c r="C117" s="50" t="s">
        <v>12</v>
      </c>
      <c r="D117" s="113">
        <v>204.6</v>
      </c>
      <c r="E117" s="113">
        <v>201.4</v>
      </c>
      <c r="F117" s="113">
        <v>137.69999999999999</v>
      </c>
      <c r="G117" s="113">
        <v>47.2</v>
      </c>
      <c r="H117" s="113">
        <v>5.4</v>
      </c>
      <c r="I117" s="113">
        <v>114.8</v>
      </c>
      <c r="J117" s="122">
        <v>292.02699999999999</v>
      </c>
      <c r="K117" s="122">
        <v>322.09800000000001</v>
      </c>
      <c r="L117" s="122">
        <v>118.94199999999999</v>
      </c>
      <c r="M117" s="122">
        <v>65.846999999999994</v>
      </c>
      <c r="N117" s="122">
        <v>283.55500000000001</v>
      </c>
      <c r="O117" s="122">
        <v>194.86</v>
      </c>
      <c r="P117" s="131">
        <f t="shared" ref="P117:P119" si="149">SUM(D117:O117)</f>
        <v>1988.4290000000001</v>
      </c>
      <c r="Q117" s="58"/>
    </row>
    <row r="118" spans="1:17">
      <c r="A118" s="57"/>
      <c r="B118" s="91" t="s">
        <v>229</v>
      </c>
      <c r="C118" s="50" t="s">
        <v>16</v>
      </c>
      <c r="D118" s="113">
        <v>128.1</v>
      </c>
      <c r="E118" s="113">
        <v>48.3</v>
      </c>
      <c r="F118" s="113">
        <v>17.7</v>
      </c>
      <c r="G118" s="113">
        <v>14.3</v>
      </c>
      <c r="H118" s="113">
        <v>7.4</v>
      </c>
      <c r="I118" s="113">
        <v>68</v>
      </c>
      <c r="J118" s="122">
        <v>307.14699999999999</v>
      </c>
      <c r="K118" s="122">
        <v>276.24700000000001</v>
      </c>
      <c r="L118" s="122">
        <v>122.46599999999999</v>
      </c>
      <c r="M118" s="122">
        <v>17.329999999999998</v>
      </c>
      <c r="N118" s="122">
        <v>73.625</v>
      </c>
      <c r="O118" s="122">
        <v>61.432000000000002</v>
      </c>
      <c r="P118" s="131">
        <f t="shared" si="149"/>
        <v>1142.047</v>
      </c>
      <c r="Q118" s="58"/>
    </row>
    <row r="119" spans="1:17">
      <c r="A119" s="57"/>
      <c r="B119" s="91"/>
      <c r="C119" s="9" t="s">
        <v>11</v>
      </c>
      <c r="D119" s="115">
        <f>D117+D118</f>
        <v>332.7</v>
      </c>
      <c r="E119" s="115">
        <f t="shared" ref="E119" si="150">E117+E118</f>
        <v>249.7</v>
      </c>
      <c r="F119" s="115">
        <f t="shared" ref="F119" si="151">F117+F118</f>
        <v>155.39999999999998</v>
      </c>
      <c r="G119" s="115">
        <f t="shared" ref="G119" si="152">G117+G118</f>
        <v>61.5</v>
      </c>
      <c r="H119" s="115">
        <f t="shared" ref="H119" si="153">H117+H118</f>
        <v>12.8</v>
      </c>
      <c r="I119" s="115">
        <f t="shared" ref="I119" si="154">I117+I118</f>
        <v>182.8</v>
      </c>
      <c r="J119" s="123">
        <f t="shared" ref="J119" si="155">J117+J118</f>
        <v>599.17399999999998</v>
      </c>
      <c r="K119" s="123">
        <f t="shared" ref="K119" si="156">K117+K118</f>
        <v>598.34500000000003</v>
      </c>
      <c r="L119" s="123">
        <f t="shared" ref="L119" si="157">L117+L118</f>
        <v>241.40799999999999</v>
      </c>
      <c r="M119" s="123">
        <f t="shared" ref="M119" si="158">M117+M118</f>
        <v>83.176999999999992</v>
      </c>
      <c r="N119" s="123">
        <f t="shared" ref="N119" si="159">N117+N118</f>
        <v>357.18</v>
      </c>
      <c r="O119" s="123">
        <f t="shared" ref="O119" si="160">O117+O118</f>
        <v>256.29200000000003</v>
      </c>
      <c r="P119" s="79">
        <f t="shared" si="149"/>
        <v>3130.4759999999997</v>
      </c>
      <c r="Q119" s="58"/>
    </row>
    <row r="120" spans="1:17">
      <c r="A120" s="57"/>
      <c r="B120" s="91"/>
      <c r="C120" s="23"/>
      <c r="D120" s="103"/>
      <c r="E120" s="103"/>
      <c r="F120" s="103"/>
      <c r="G120" s="103"/>
      <c r="H120" s="103"/>
      <c r="I120" s="103"/>
      <c r="J120" s="125"/>
      <c r="K120" s="125"/>
      <c r="L120" s="125"/>
      <c r="M120" s="125"/>
      <c r="N120" s="125"/>
      <c r="O120" s="125"/>
      <c r="P120" s="79"/>
      <c r="Q120" s="58"/>
    </row>
    <row r="121" spans="1:17">
      <c r="A121" s="85" t="s">
        <v>164</v>
      </c>
      <c r="B121" s="92" t="s">
        <v>157</v>
      </c>
      <c r="C121" s="50" t="s">
        <v>12</v>
      </c>
      <c r="D121" s="113">
        <v>1470.6</v>
      </c>
      <c r="E121" s="113">
        <v>1197.5999999999999</v>
      </c>
      <c r="F121" s="113">
        <v>1345.1</v>
      </c>
      <c r="G121" s="113">
        <v>934.9</v>
      </c>
      <c r="H121" s="113">
        <v>809.2</v>
      </c>
      <c r="I121" s="113">
        <v>781.4</v>
      </c>
      <c r="J121" s="122">
        <v>688.86800000000005</v>
      </c>
      <c r="K121" s="122">
        <v>851.06299999999999</v>
      </c>
      <c r="L121" s="122">
        <v>927.88800000000003</v>
      </c>
      <c r="M121" s="122">
        <v>1136.674</v>
      </c>
      <c r="N121" s="122">
        <v>1337.6389999999999</v>
      </c>
      <c r="O121" s="122">
        <v>1252.826</v>
      </c>
      <c r="P121" s="131">
        <f t="shared" ref="P121:P123" si="161">SUM(D121:O121)</f>
        <v>12733.758000000002</v>
      </c>
      <c r="Q121" s="58"/>
    </row>
    <row r="122" spans="1:17">
      <c r="A122" s="57"/>
      <c r="B122" s="91" t="s">
        <v>200</v>
      </c>
      <c r="C122" s="50" t="s">
        <v>16</v>
      </c>
      <c r="D122" s="113">
        <v>482.2</v>
      </c>
      <c r="E122" s="113">
        <v>424.2</v>
      </c>
      <c r="F122" s="113">
        <v>429.3</v>
      </c>
      <c r="G122" s="113">
        <v>333.3</v>
      </c>
      <c r="H122" s="113">
        <v>296.89999999999998</v>
      </c>
      <c r="I122" s="113">
        <v>239.7</v>
      </c>
      <c r="J122" s="122">
        <v>233.01900000000001</v>
      </c>
      <c r="K122" s="122">
        <v>243.85599999999999</v>
      </c>
      <c r="L122" s="122">
        <v>231.947</v>
      </c>
      <c r="M122" s="122">
        <v>343.07</v>
      </c>
      <c r="N122" s="122">
        <v>344.24799999999999</v>
      </c>
      <c r="O122" s="122">
        <v>374.53500000000003</v>
      </c>
      <c r="P122" s="131">
        <f t="shared" si="161"/>
        <v>3976.2749999999996</v>
      </c>
      <c r="Q122" s="58"/>
    </row>
    <row r="123" spans="1:17">
      <c r="A123" s="57"/>
      <c r="B123" s="91" t="s">
        <v>201</v>
      </c>
      <c r="C123" s="9" t="s">
        <v>11</v>
      </c>
      <c r="D123" s="115">
        <f>D121+D122</f>
        <v>1952.8</v>
      </c>
      <c r="E123" s="115">
        <f t="shared" ref="E123" si="162">E121+E122</f>
        <v>1621.8</v>
      </c>
      <c r="F123" s="115">
        <f t="shared" ref="F123" si="163">F121+F122</f>
        <v>1774.3999999999999</v>
      </c>
      <c r="G123" s="115">
        <f t="shared" ref="G123" si="164">G121+G122</f>
        <v>1268.2</v>
      </c>
      <c r="H123" s="115">
        <f t="shared" ref="H123" si="165">H121+H122</f>
        <v>1106.0999999999999</v>
      </c>
      <c r="I123" s="115">
        <f t="shared" ref="I123" si="166">I121+I122</f>
        <v>1021.0999999999999</v>
      </c>
      <c r="J123" s="123">
        <f t="shared" ref="J123" si="167">J121+J122</f>
        <v>921.88700000000006</v>
      </c>
      <c r="K123" s="123">
        <f t="shared" ref="K123" si="168">K121+K122</f>
        <v>1094.9189999999999</v>
      </c>
      <c r="L123" s="123">
        <f t="shared" ref="L123" si="169">L121+L122</f>
        <v>1159.835</v>
      </c>
      <c r="M123" s="123">
        <f t="shared" ref="M123" si="170">M121+M122</f>
        <v>1479.7439999999999</v>
      </c>
      <c r="N123" s="123">
        <f t="shared" ref="N123" si="171">N121+N122</f>
        <v>1681.8869999999999</v>
      </c>
      <c r="O123" s="123">
        <f t="shared" ref="O123" si="172">O121+O122</f>
        <v>1627.3610000000001</v>
      </c>
      <c r="P123" s="79">
        <f t="shared" si="161"/>
        <v>16710.033000000003</v>
      </c>
      <c r="Q123" s="58"/>
    </row>
    <row r="124" spans="1:17">
      <c r="A124" s="57"/>
      <c r="B124" s="91"/>
      <c r="C124" s="23"/>
      <c r="D124" s="103"/>
      <c r="E124" s="103"/>
      <c r="F124" s="103"/>
      <c r="G124" s="103"/>
      <c r="H124" s="103"/>
      <c r="I124" s="103"/>
      <c r="J124" s="125"/>
      <c r="K124" s="125"/>
      <c r="L124" s="125"/>
      <c r="M124" s="125"/>
      <c r="N124" s="125"/>
      <c r="O124" s="125"/>
      <c r="P124" s="79"/>
      <c r="Q124" s="58"/>
    </row>
    <row r="125" spans="1:17">
      <c r="A125" s="85" t="s">
        <v>165</v>
      </c>
      <c r="B125" s="92" t="s">
        <v>157</v>
      </c>
      <c r="C125" s="50" t="s">
        <v>12</v>
      </c>
      <c r="D125" s="113">
        <v>1235</v>
      </c>
      <c r="E125" s="113">
        <v>1067.5</v>
      </c>
      <c r="F125" s="113">
        <v>1069</v>
      </c>
      <c r="G125" s="113">
        <v>941</v>
      </c>
      <c r="H125" s="113">
        <v>758.9</v>
      </c>
      <c r="I125" s="113">
        <v>492.1</v>
      </c>
      <c r="J125" s="122">
        <v>310.34500000000003</v>
      </c>
      <c r="K125" s="122">
        <v>418.84899999999999</v>
      </c>
      <c r="L125" s="122">
        <v>859.35599999999999</v>
      </c>
      <c r="M125" s="122">
        <v>1089.9449999999999</v>
      </c>
      <c r="N125" s="122">
        <v>1287.4929999999999</v>
      </c>
      <c r="O125" s="122">
        <v>1029.539</v>
      </c>
      <c r="P125" s="131">
        <f t="shared" ref="P125:P127" si="173">SUM(D125:O125)</f>
        <v>10559.027000000002</v>
      </c>
      <c r="Q125" s="58"/>
    </row>
    <row r="126" spans="1:17">
      <c r="A126" s="57"/>
      <c r="B126" s="91" t="s">
        <v>211</v>
      </c>
      <c r="C126" s="50" t="s">
        <v>16</v>
      </c>
      <c r="D126" s="113">
        <v>698.1</v>
      </c>
      <c r="E126" s="113">
        <v>467.2</v>
      </c>
      <c r="F126" s="113">
        <v>542</v>
      </c>
      <c r="G126" s="113">
        <v>516.6</v>
      </c>
      <c r="H126" s="113">
        <v>360.7</v>
      </c>
      <c r="I126" s="113">
        <v>314.10000000000002</v>
      </c>
      <c r="J126" s="122">
        <v>314.56900000000002</v>
      </c>
      <c r="K126" s="122">
        <v>303.404</v>
      </c>
      <c r="L126" s="122">
        <v>335.27600000000001</v>
      </c>
      <c r="M126" s="122">
        <v>626.31200000000001</v>
      </c>
      <c r="N126" s="122">
        <v>715.00400000000002</v>
      </c>
      <c r="O126" s="122">
        <v>566.14200000000005</v>
      </c>
      <c r="P126" s="131">
        <f t="shared" si="173"/>
        <v>5759.4069999999992</v>
      </c>
      <c r="Q126" s="58"/>
    </row>
    <row r="127" spans="1:17">
      <c r="A127" s="57"/>
      <c r="B127" s="91"/>
      <c r="C127" s="9" t="s">
        <v>11</v>
      </c>
      <c r="D127" s="115">
        <f>D125+D126</f>
        <v>1933.1</v>
      </c>
      <c r="E127" s="115">
        <f t="shared" ref="E127" si="174">E125+E126</f>
        <v>1534.7</v>
      </c>
      <c r="F127" s="115">
        <f t="shared" ref="F127" si="175">F125+F126</f>
        <v>1611</v>
      </c>
      <c r="G127" s="115">
        <f t="shared" ref="G127" si="176">G125+G126</f>
        <v>1457.6</v>
      </c>
      <c r="H127" s="115">
        <f t="shared" ref="H127" si="177">H125+H126</f>
        <v>1119.5999999999999</v>
      </c>
      <c r="I127" s="115">
        <f t="shared" ref="I127" si="178">I125+I126</f>
        <v>806.2</v>
      </c>
      <c r="J127" s="123">
        <f t="shared" ref="J127" si="179">J125+J126</f>
        <v>624.91399999999999</v>
      </c>
      <c r="K127" s="123">
        <f t="shared" ref="K127" si="180">K125+K126</f>
        <v>722.25299999999993</v>
      </c>
      <c r="L127" s="123">
        <f t="shared" ref="L127" si="181">L125+L126</f>
        <v>1194.6320000000001</v>
      </c>
      <c r="M127" s="123">
        <f t="shared" ref="M127" si="182">M125+M126</f>
        <v>1716.2570000000001</v>
      </c>
      <c r="N127" s="123">
        <f t="shared" ref="N127" si="183">N125+N126</f>
        <v>2002.4969999999998</v>
      </c>
      <c r="O127" s="123">
        <f t="shared" ref="O127" si="184">O125+O126</f>
        <v>1595.681</v>
      </c>
      <c r="P127" s="79">
        <f t="shared" si="173"/>
        <v>16318.434000000001</v>
      </c>
      <c r="Q127" s="58"/>
    </row>
    <row r="128" spans="1:17">
      <c r="A128" s="57"/>
      <c r="B128" s="91"/>
      <c r="C128" s="23"/>
      <c r="D128" s="103"/>
      <c r="E128" s="103"/>
      <c r="F128" s="103"/>
      <c r="G128" s="103"/>
      <c r="H128" s="103"/>
      <c r="I128" s="103"/>
      <c r="J128" s="125"/>
      <c r="K128" s="125"/>
      <c r="L128" s="125"/>
      <c r="M128" s="125"/>
      <c r="N128" s="125"/>
      <c r="O128" s="125"/>
      <c r="P128" s="79"/>
      <c r="Q128" s="58"/>
    </row>
    <row r="129" spans="1:17">
      <c r="A129" s="85" t="s">
        <v>20</v>
      </c>
      <c r="B129" s="92" t="s">
        <v>166</v>
      </c>
      <c r="C129" s="50" t="s">
        <v>12</v>
      </c>
      <c r="D129" s="113">
        <v>1390.8</v>
      </c>
      <c r="E129" s="113">
        <v>1038.4000000000001</v>
      </c>
      <c r="F129" s="113">
        <v>1114.4000000000001</v>
      </c>
      <c r="G129" s="113">
        <v>992.3</v>
      </c>
      <c r="H129" s="113">
        <v>898.8</v>
      </c>
      <c r="I129" s="113">
        <v>784.7</v>
      </c>
      <c r="J129" s="122">
        <v>657.02200000000005</v>
      </c>
      <c r="K129" s="122">
        <v>750.82299999999998</v>
      </c>
      <c r="L129" s="122">
        <v>881.48199999999997</v>
      </c>
      <c r="M129" s="122">
        <v>1029.2429999999999</v>
      </c>
      <c r="N129" s="122">
        <v>1093.7809999999999</v>
      </c>
      <c r="O129" s="122">
        <v>1107.008</v>
      </c>
      <c r="P129" s="131">
        <f t="shared" ref="P129:P131" si="185">SUM(D129:O129)</f>
        <v>11738.759</v>
      </c>
      <c r="Q129" s="58"/>
    </row>
    <row r="130" spans="1:17">
      <c r="A130" s="57"/>
      <c r="B130" s="91" t="s">
        <v>232</v>
      </c>
      <c r="C130" s="50" t="s">
        <v>16</v>
      </c>
      <c r="D130" s="113">
        <v>1290.0999999999999</v>
      </c>
      <c r="E130" s="113">
        <v>834.1</v>
      </c>
      <c r="F130" s="113">
        <v>858.5</v>
      </c>
      <c r="G130" s="113">
        <v>865.1</v>
      </c>
      <c r="H130" s="113">
        <v>741.5</v>
      </c>
      <c r="I130" s="113">
        <v>637.6</v>
      </c>
      <c r="J130" s="122">
        <v>638.57000000000005</v>
      </c>
      <c r="K130" s="122">
        <v>572.46799999999996</v>
      </c>
      <c r="L130" s="122">
        <v>662.05</v>
      </c>
      <c r="M130" s="122">
        <v>941.80200000000002</v>
      </c>
      <c r="N130" s="122">
        <v>858.67899999999997</v>
      </c>
      <c r="O130" s="122">
        <v>952.53800000000001</v>
      </c>
      <c r="P130" s="131">
        <f t="shared" si="185"/>
        <v>9853.0069999999996</v>
      </c>
      <c r="Q130" s="58"/>
    </row>
    <row r="131" spans="1:17">
      <c r="A131" s="57"/>
      <c r="B131" s="91"/>
      <c r="C131" s="9" t="s">
        <v>11</v>
      </c>
      <c r="D131" s="115">
        <f>D129+D130</f>
        <v>2680.8999999999996</v>
      </c>
      <c r="E131" s="115">
        <f t="shared" ref="E131" si="186">E129+E130</f>
        <v>1872.5</v>
      </c>
      <c r="F131" s="115">
        <f t="shared" ref="F131" si="187">F129+F130</f>
        <v>1972.9</v>
      </c>
      <c r="G131" s="115">
        <f t="shared" ref="G131" si="188">G129+G130</f>
        <v>1857.4</v>
      </c>
      <c r="H131" s="115">
        <f t="shared" ref="H131" si="189">H129+H130</f>
        <v>1640.3</v>
      </c>
      <c r="I131" s="115">
        <f t="shared" ref="I131" si="190">I129+I130</f>
        <v>1422.3000000000002</v>
      </c>
      <c r="J131" s="123">
        <f t="shared" ref="J131" si="191">J129+J130</f>
        <v>1295.5920000000001</v>
      </c>
      <c r="K131" s="123">
        <f t="shared" ref="K131" si="192">K129+K130</f>
        <v>1323.2909999999999</v>
      </c>
      <c r="L131" s="123">
        <f t="shared" ref="L131" si="193">L129+L130</f>
        <v>1543.5319999999999</v>
      </c>
      <c r="M131" s="123">
        <f t="shared" ref="M131" si="194">M129+M130</f>
        <v>1971.0450000000001</v>
      </c>
      <c r="N131" s="123">
        <f t="shared" ref="N131" si="195">N129+N130</f>
        <v>1952.46</v>
      </c>
      <c r="O131" s="123">
        <f t="shared" ref="O131" si="196">O129+O130</f>
        <v>2059.5460000000003</v>
      </c>
      <c r="P131" s="79">
        <f t="shared" si="185"/>
        <v>21591.765999999996</v>
      </c>
      <c r="Q131" s="58"/>
    </row>
    <row r="132" spans="1:17">
      <c r="A132" s="57"/>
      <c r="B132" s="91"/>
      <c r="C132" s="23"/>
      <c r="D132" s="103"/>
      <c r="E132" s="103"/>
      <c r="F132" s="103"/>
      <c r="G132" s="103"/>
      <c r="H132" s="103"/>
      <c r="I132" s="103"/>
      <c r="J132" s="125"/>
      <c r="K132" s="125"/>
      <c r="L132" s="125"/>
      <c r="M132" s="125"/>
      <c r="N132" s="125"/>
      <c r="O132" s="125"/>
      <c r="P132" s="79"/>
      <c r="Q132" s="58"/>
    </row>
    <row r="133" spans="1:17">
      <c r="A133" s="85" t="s">
        <v>21</v>
      </c>
      <c r="B133" s="92" t="s">
        <v>166</v>
      </c>
      <c r="C133" s="50" t="s">
        <v>12</v>
      </c>
      <c r="D133" s="113">
        <v>4223.3999999999996</v>
      </c>
      <c r="E133" s="113">
        <v>3383.2</v>
      </c>
      <c r="F133" s="113">
        <v>3617.2</v>
      </c>
      <c r="G133" s="113">
        <v>3272.3</v>
      </c>
      <c r="H133" s="113">
        <v>3159.3</v>
      </c>
      <c r="I133" s="113">
        <v>3099.3</v>
      </c>
      <c r="J133" s="122">
        <v>2766.8</v>
      </c>
      <c r="K133" s="122">
        <v>3284.3040000000001</v>
      </c>
      <c r="L133" s="122">
        <v>3660.9589999999998</v>
      </c>
      <c r="M133" s="122">
        <v>3468.2730000000001</v>
      </c>
      <c r="N133" s="122">
        <v>3789.7049999999999</v>
      </c>
      <c r="O133" s="122">
        <v>3477.4380000000001</v>
      </c>
      <c r="P133" s="131">
        <f t="shared" ref="P133:P135" si="197">SUM(D133:O133)</f>
        <v>41202.178999999996</v>
      </c>
      <c r="Q133" s="58"/>
    </row>
    <row r="134" spans="1:17">
      <c r="A134" s="57"/>
      <c r="B134" s="91" t="s">
        <v>215</v>
      </c>
      <c r="C134" s="50" t="s">
        <v>16</v>
      </c>
      <c r="D134" s="113">
        <v>2689.2</v>
      </c>
      <c r="E134" s="113">
        <v>1913.7</v>
      </c>
      <c r="F134" s="113">
        <v>2066.1</v>
      </c>
      <c r="G134" s="113">
        <v>2102.1</v>
      </c>
      <c r="H134" s="113">
        <v>2079.6</v>
      </c>
      <c r="I134" s="113">
        <v>1916.9</v>
      </c>
      <c r="J134" s="122">
        <v>2067.58</v>
      </c>
      <c r="K134" s="122">
        <v>1971.17</v>
      </c>
      <c r="L134" s="122">
        <v>1965.299</v>
      </c>
      <c r="M134" s="122">
        <v>2148.826</v>
      </c>
      <c r="N134" s="122">
        <v>1905.461</v>
      </c>
      <c r="O134" s="122">
        <v>2049.3000000000002</v>
      </c>
      <c r="P134" s="131">
        <f t="shared" si="197"/>
        <v>24875.235999999997</v>
      </c>
      <c r="Q134" s="58"/>
    </row>
    <row r="135" spans="1:17">
      <c r="A135" s="57"/>
      <c r="B135" s="91"/>
      <c r="C135" s="9" t="s">
        <v>11</v>
      </c>
      <c r="D135" s="115">
        <f>D133+D134</f>
        <v>6912.5999999999995</v>
      </c>
      <c r="E135" s="115">
        <f t="shared" ref="E135" si="198">E133+E134</f>
        <v>5296.9</v>
      </c>
      <c r="F135" s="115">
        <f t="shared" ref="F135" si="199">F133+F134</f>
        <v>5683.2999999999993</v>
      </c>
      <c r="G135" s="115">
        <f t="shared" ref="G135" si="200">G133+G134</f>
        <v>5374.4</v>
      </c>
      <c r="H135" s="115">
        <f t="shared" ref="H135" si="201">H133+H134</f>
        <v>5238.8999999999996</v>
      </c>
      <c r="I135" s="115">
        <f t="shared" ref="I135" si="202">I133+I134</f>
        <v>5016.2000000000007</v>
      </c>
      <c r="J135" s="123">
        <f t="shared" ref="J135" si="203">J133+J134</f>
        <v>4834.38</v>
      </c>
      <c r="K135" s="123">
        <f t="shared" ref="K135" si="204">K133+K134</f>
        <v>5255.4740000000002</v>
      </c>
      <c r="L135" s="123">
        <f t="shared" ref="L135" si="205">L133+L134</f>
        <v>5626.2579999999998</v>
      </c>
      <c r="M135" s="123">
        <f t="shared" ref="M135" si="206">M133+M134</f>
        <v>5617.0990000000002</v>
      </c>
      <c r="N135" s="123">
        <f t="shared" ref="N135" si="207">N133+N134</f>
        <v>5695.1660000000002</v>
      </c>
      <c r="O135" s="123">
        <f t="shared" ref="O135" si="208">O133+O134</f>
        <v>5526.7380000000003</v>
      </c>
      <c r="P135" s="79">
        <f t="shared" si="197"/>
        <v>66077.415000000008</v>
      </c>
      <c r="Q135" s="58"/>
    </row>
    <row r="136" spans="1:17">
      <c r="A136" s="57"/>
      <c r="B136" s="91"/>
      <c r="C136" s="23"/>
      <c r="D136" s="103"/>
      <c r="E136" s="103"/>
      <c r="F136" s="103"/>
      <c r="G136" s="103"/>
      <c r="H136" s="103"/>
      <c r="I136" s="103"/>
      <c r="J136" s="125"/>
      <c r="K136" s="125"/>
      <c r="L136" s="125"/>
      <c r="M136" s="125"/>
      <c r="N136" s="125"/>
      <c r="O136" s="125"/>
      <c r="P136" s="79"/>
      <c r="Q136" s="58"/>
    </row>
    <row r="137" spans="1:17">
      <c r="A137" s="85" t="s">
        <v>196</v>
      </c>
      <c r="B137" s="92" t="s">
        <v>166</v>
      </c>
      <c r="C137" s="50" t="s">
        <v>12</v>
      </c>
      <c r="D137" s="113">
        <v>4301.1000000000004</v>
      </c>
      <c r="E137" s="113">
        <v>3376.4</v>
      </c>
      <c r="F137" s="113">
        <v>3507.4</v>
      </c>
      <c r="G137" s="113">
        <v>3100.2</v>
      </c>
      <c r="H137" s="113">
        <v>3003.1</v>
      </c>
      <c r="I137" s="113">
        <v>2689.5</v>
      </c>
      <c r="J137" s="122">
        <v>2332.1289999999999</v>
      </c>
      <c r="K137" s="122">
        <v>2431.319</v>
      </c>
      <c r="L137" s="122">
        <v>3291.4560000000001</v>
      </c>
      <c r="M137" s="122">
        <v>3454.326</v>
      </c>
      <c r="N137" s="122">
        <v>4131.4669999999996</v>
      </c>
      <c r="O137" s="122">
        <v>4017.1419999999998</v>
      </c>
      <c r="P137" s="131">
        <f t="shared" ref="P137:P139" si="209">SUM(D137:O137)</f>
        <v>39635.538999999997</v>
      </c>
      <c r="Q137" s="58"/>
    </row>
    <row r="138" spans="1:17">
      <c r="A138" s="57"/>
      <c r="B138" s="91" t="s">
        <v>199</v>
      </c>
      <c r="C138" s="50" t="s">
        <v>16</v>
      </c>
      <c r="D138" s="113">
        <v>1566.2</v>
      </c>
      <c r="E138" s="113">
        <v>981.3</v>
      </c>
      <c r="F138" s="113">
        <v>1041.4000000000001</v>
      </c>
      <c r="G138" s="113">
        <v>1037.2</v>
      </c>
      <c r="H138" s="113">
        <v>1152</v>
      </c>
      <c r="I138" s="113">
        <v>978.4</v>
      </c>
      <c r="J138" s="122">
        <v>927</v>
      </c>
      <c r="K138" s="122">
        <v>758.31899999999996</v>
      </c>
      <c r="L138" s="122">
        <v>1074.4559999999999</v>
      </c>
      <c r="M138" s="122">
        <v>1201.325</v>
      </c>
      <c r="N138" s="122">
        <v>1210.4670000000001</v>
      </c>
      <c r="O138" s="122">
        <v>1632.1420000000001</v>
      </c>
      <c r="P138" s="131">
        <f t="shared" si="209"/>
        <v>13560.209000000001</v>
      </c>
      <c r="Q138" s="58"/>
    </row>
    <row r="139" spans="1:17">
      <c r="A139" s="57"/>
      <c r="B139" s="91"/>
      <c r="C139" s="9" t="s">
        <v>11</v>
      </c>
      <c r="D139" s="115">
        <f>D137+D138</f>
        <v>5867.3</v>
      </c>
      <c r="E139" s="115">
        <f t="shared" ref="E139:O139" si="210">E137+E138</f>
        <v>4357.7</v>
      </c>
      <c r="F139" s="115">
        <f t="shared" si="210"/>
        <v>4548.8</v>
      </c>
      <c r="G139" s="115">
        <f t="shared" si="210"/>
        <v>4137.3999999999996</v>
      </c>
      <c r="H139" s="115">
        <f t="shared" si="210"/>
        <v>4155.1000000000004</v>
      </c>
      <c r="I139" s="115">
        <f t="shared" si="210"/>
        <v>3667.9</v>
      </c>
      <c r="J139" s="123">
        <f t="shared" si="210"/>
        <v>3259.1289999999999</v>
      </c>
      <c r="K139" s="123">
        <f t="shared" si="210"/>
        <v>3189.6379999999999</v>
      </c>
      <c r="L139" s="123">
        <f t="shared" si="210"/>
        <v>4365.9120000000003</v>
      </c>
      <c r="M139" s="123">
        <f t="shared" si="210"/>
        <v>4655.6509999999998</v>
      </c>
      <c r="N139" s="123">
        <f t="shared" si="210"/>
        <v>5341.9339999999993</v>
      </c>
      <c r="O139" s="123">
        <f t="shared" si="210"/>
        <v>5649.2839999999997</v>
      </c>
      <c r="P139" s="79">
        <f t="shared" si="209"/>
        <v>53195.748</v>
      </c>
      <c r="Q139" s="58"/>
    </row>
    <row r="140" spans="1:17">
      <c r="A140" s="85" t="s">
        <v>197</v>
      </c>
      <c r="B140" s="91" t="s">
        <v>198</v>
      </c>
      <c r="C140" s="50" t="s">
        <v>12</v>
      </c>
      <c r="D140" s="113">
        <v>1</v>
      </c>
      <c r="E140" s="113">
        <v>0</v>
      </c>
      <c r="F140" s="113">
        <v>2</v>
      </c>
      <c r="G140" s="113">
        <v>0</v>
      </c>
      <c r="H140" s="113">
        <v>2</v>
      </c>
      <c r="I140" s="113">
        <v>3.5</v>
      </c>
      <c r="J140" s="122">
        <v>0.30199999999999999</v>
      </c>
      <c r="K140" s="122">
        <v>0.40300000000000002</v>
      </c>
      <c r="L140" s="122">
        <v>3.3000000000000002E-2</v>
      </c>
      <c r="M140" s="122">
        <v>5.7000000000000002E-2</v>
      </c>
      <c r="N140" s="122">
        <v>0.13800000000000001</v>
      </c>
      <c r="O140" s="122">
        <v>1.9E-2</v>
      </c>
      <c r="P140" s="131">
        <f t="shared" ref="P140:P142" si="211">SUM(D140:O140)</f>
        <v>9.452</v>
      </c>
      <c r="Q140" s="58"/>
    </row>
    <row r="141" spans="1:17">
      <c r="A141" s="57"/>
      <c r="B141" s="92"/>
      <c r="C141" s="50" t="s">
        <v>16</v>
      </c>
      <c r="D141" s="113">
        <v>0</v>
      </c>
      <c r="E141" s="113">
        <v>0</v>
      </c>
      <c r="F141" s="113">
        <v>0</v>
      </c>
      <c r="G141" s="113">
        <v>0</v>
      </c>
      <c r="H141" s="113">
        <v>0</v>
      </c>
      <c r="I141" s="113">
        <v>0.1</v>
      </c>
      <c r="J141" s="122">
        <v>2E-3</v>
      </c>
      <c r="K141" s="122">
        <v>0</v>
      </c>
      <c r="L141" s="122">
        <v>2E-3</v>
      </c>
      <c r="M141" s="122">
        <v>3.0000000000000001E-3</v>
      </c>
      <c r="N141" s="122">
        <v>2E-3</v>
      </c>
      <c r="O141" s="122">
        <v>1E-3</v>
      </c>
      <c r="P141" s="131">
        <f t="shared" si="211"/>
        <v>0.11000000000000001</v>
      </c>
      <c r="Q141" s="58"/>
    </row>
    <row r="142" spans="1:17">
      <c r="A142" s="57"/>
      <c r="B142" s="91"/>
      <c r="C142" s="9" t="s">
        <v>11</v>
      </c>
      <c r="D142" s="115">
        <f>D140+D141</f>
        <v>1</v>
      </c>
      <c r="E142" s="115">
        <f t="shared" ref="E142:O142" si="212">E140+E141</f>
        <v>0</v>
      </c>
      <c r="F142" s="115">
        <f t="shared" si="212"/>
        <v>2</v>
      </c>
      <c r="G142" s="115">
        <f t="shared" si="212"/>
        <v>0</v>
      </c>
      <c r="H142" s="115">
        <f t="shared" si="212"/>
        <v>2</v>
      </c>
      <c r="I142" s="115">
        <f t="shared" si="212"/>
        <v>3.6</v>
      </c>
      <c r="J142" s="123">
        <f t="shared" si="212"/>
        <v>0.30399999999999999</v>
      </c>
      <c r="K142" s="123">
        <f t="shared" si="212"/>
        <v>0.40300000000000002</v>
      </c>
      <c r="L142" s="123">
        <f t="shared" si="212"/>
        <v>3.5000000000000003E-2</v>
      </c>
      <c r="M142" s="123">
        <f t="shared" si="212"/>
        <v>6.0000000000000005E-2</v>
      </c>
      <c r="N142" s="123">
        <f t="shared" si="212"/>
        <v>0.14000000000000001</v>
      </c>
      <c r="O142" s="123">
        <f t="shared" si="212"/>
        <v>0.02</v>
      </c>
      <c r="P142" s="79">
        <f t="shared" si="211"/>
        <v>9.5620000000000012</v>
      </c>
      <c r="Q142" s="58"/>
    </row>
    <row r="143" spans="1:17">
      <c r="A143" s="57"/>
      <c r="B143" s="91"/>
      <c r="C143" s="23"/>
      <c r="D143" s="103"/>
      <c r="E143" s="103"/>
      <c r="F143" s="103"/>
      <c r="G143" s="103"/>
      <c r="H143" s="103"/>
      <c r="I143" s="103"/>
      <c r="J143" s="125"/>
      <c r="K143" s="125"/>
      <c r="L143" s="125"/>
      <c r="M143" s="125"/>
      <c r="N143" s="125"/>
      <c r="O143" s="125"/>
      <c r="P143" s="79"/>
      <c r="Q143" s="58"/>
    </row>
    <row r="144" spans="1:17">
      <c r="A144" s="85" t="s">
        <v>167</v>
      </c>
      <c r="B144" s="92" t="s">
        <v>166</v>
      </c>
      <c r="C144" s="50" t="s">
        <v>12</v>
      </c>
      <c r="D144" s="113">
        <v>1807</v>
      </c>
      <c r="E144" s="113">
        <v>1358</v>
      </c>
      <c r="F144" s="113">
        <v>1668</v>
      </c>
      <c r="G144" s="113">
        <v>1234</v>
      </c>
      <c r="H144" s="113">
        <v>1541</v>
      </c>
      <c r="I144" s="113">
        <v>2173</v>
      </c>
      <c r="J144" s="122">
        <v>2286</v>
      </c>
      <c r="K144" s="122">
        <v>2925</v>
      </c>
      <c r="L144" s="122">
        <v>2233</v>
      </c>
      <c r="M144" s="122">
        <v>1690</v>
      </c>
      <c r="N144" s="122">
        <v>2291</v>
      </c>
      <c r="O144" s="122">
        <v>2136</v>
      </c>
      <c r="P144" s="131">
        <f t="shared" ref="P144:P146" si="213">SUM(D144:O144)</f>
        <v>23342</v>
      </c>
      <c r="Q144" s="58"/>
    </row>
    <row r="145" spans="1:17">
      <c r="A145" s="57" t="s">
        <v>168</v>
      </c>
      <c r="B145" s="91" t="s">
        <v>208</v>
      </c>
      <c r="C145" s="50" t="s">
        <v>16</v>
      </c>
      <c r="D145" s="113">
        <v>924</v>
      </c>
      <c r="E145" s="113">
        <v>685</v>
      </c>
      <c r="F145" s="113">
        <v>1024</v>
      </c>
      <c r="G145" s="113">
        <v>772</v>
      </c>
      <c r="H145" s="113">
        <v>914</v>
      </c>
      <c r="I145" s="113">
        <v>1541</v>
      </c>
      <c r="J145" s="122">
        <v>1442</v>
      </c>
      <c r="K145" s="122">
        <v>1629</v>
      </c>
      <c r="L145" s="122">
        <v>1230</v>
      </c>
      <c r="M145" s="122">
        <v>1181</v>
      </c>
      <c r="N145" s="122">
        <v>1429</v>
      </c>
      <c r="O145" s="122">
        <v>1283</v>
      </c>
      <c r="P145" s="131">
        <f t="shared" si="213"/>
        <v>14054</v>
      </c>
      <c r="Q145" s="58"/>
    </row>
    <row r="146" spans="1:17">
      <c r="A146" s="57"/>
      <c r="B146" s="91"/>
      <c r="C146" s="9" t="s">
        <v>11</v>
      </c>
      <c r="D146" s="115">
        <f>D144+D145</f>
        <v>2731</v>
      </c>
      <c r="E146" s="115">
        <f t="shared" ref="E146" si="214">E144+E145</f>
        <v>2043</v>
      </c>
      <c r="F146" s="115">
        <f t="shared" ref="F146" si="215">F144+F145</f>
        <v>2692</v>
      </c>
      <c r="G146" s="115">
        <f t="shared" ref="G146" si="216">G144+G145</f>
        <v>2006</v>
      </c>
      <c r="H146" s="115">
        <f t="shared" ref="H146" si="217">H144+H145</f>
        <v>2455</v>
      </c>
      <c r="I146" s="115">
        <f t="shared" ref="I146" si="218">I144+I145</f>
        <v>3714</v>
      </c>
      <c r="J146" s="123">
        <f t="shared" ref="J146" si="219">J144+J145</f>
        <v>3728</v>
      </c>
      <c r="K146" s="123">
        <f t="shared" ref="K146" si="220">K144+K145</f>
        <v>4554</v>
      </c>
      <c r="L146" s="123">
        <f t="shared" ref="L146" si="221">L144+L145</f>
        <v>3463</v>
      </c>
      <c r="M146" s="123">
        <f t="shared" ref="M146" si="222">M144+M145</f>
        <v>2871</v>
      </c>
      <c r="N146" s="123">
        <f t="shared" ref="N146" si="223">N144+N145</f>
        <v>3720</v>
      </c>
      <c r="O146" s="123">
        <f t="shared" ref="O146" si="224">O144+O145</f>
        <v>3419</v>
      </c>
      <c r="P146" s="79">
        <f t="shared" si="213"/>
        <v>37396</v>
      </c>
      <c r="Q146" s="58"/>
    </row>
    <row r="147" spans="1:17">
      <c r="A147" s="57" t="s">
        <v>169</v>
      </c>
      <c r="B147" s="91" t="s">
        <v>207</v>
      </c>
      <c r="C147" s="50" t="s">
        <v>12</v>
      </c>
      <c r="D147" s="113">
        <v>2781</v>
      </c>
      <c r="E147" s="113">
        <v>1931</v>
      </c>
      <c r="F147" s="113">
        <v>2300</v>
      </c>
      <c r="G147" s="113">
        <v>1416</v>
      </c>
      <c r="H147" s="113">
        <v>1613</v>
      </c>
      <c r="I147" s="113">
        <v>1375</v>
      </c>
      <c r="J147" s="122">
        <v>1111</v>
      </c>
      <c r="K147" s="122">
        <v>1517</v>
      </c>
      <c r="L147" s="122">
        <v>1877</v>
      </c>
      <c r="M147" s="122">
        <v>1828</v>
      </c>
      <c r="N147" s="122">
        <v>2667</v>
      </c>
      <c r="O147" s="122">
        <v>2497</v>
      </c>
      <c r="P147" s="131">
        <f t="shared" ref="P147:P149" si="225">SUM(D147:O147)</f>
        <v>22913</v>
      </c>
      <c r="Q147" s="58"/>
    </row>
    <row r="148" spans="1:17">
      <c r="A148" s="57"/>
      <c r="B148" s="91"/>
      <c r="C148" s="50" t="s">
        <v>16</v>
      </c>
      <c r="D148" s="113">
        <v>1205</v>
      </c>
      <c r="E148" s="113">
        <v>868</v>
      </c>
      <c r="F148" s="113">
        <v>1361</v>
      </c>
      <c r="G148" s="113">
        <v>718</v>
      </c>
      <c r="H148" s="113">
        <v>812</v>
      </c>
      <c r="I148" s="113">
        <v>800</v>
      </c>
      <c r="J148" s="122">
        <v>655</v>
      </c>
      <c r="K148" s="122">
        <v>910</v>
      </c>
      <c r="L148" s="122">
        <v>1145</v>
      </c>
      <c r="M148" s="122">
        <v>1265</v>
      </c>
      <c r="N148" s="122">
        <v>1562</v>
      </c>
      <c r="O148" s="122">
        <v>1518</v>
      </c>
      <c r="P148" s="131">
        <f t="shared" si="225"/>
        <v>12819</v>
      </c>
      <c r="Q148" s="58"/>
    </row>
    <row r="149" spans="1:17">
      <c r="A149" s="57"/>
      <c r="B149" s="91"/>
      <c r="C149" s="9" t="s">
        <v>11</v>
      </c>
      <c r="D149" s="115">
        <f>D147+D148</f>
        <v>3986</v>
      </c>
      <c r="E149" s="115">
        <f t="shared" ref="E149" si="226">E147+E148</f>
        <v>2799</v>
      </c>
      <c r="F149" s="115">
        <f t="shared" ref="F149" si="227">F147+F148</f>
        <v>3661</v>
      </c>
      <c r="G149" s="115">
        <f t="shared" ref="G149" si="228">G147+G148</f>
        <v>2134</v>
      </c>
      <c r="H149" s="115">
        <f t="shared" ref="H149" si="229">H147+H148</f>
        <v>2425</v>
      </c>
      <c r="I149" s="115">
        <f t="shared" ref="I149" si="230">I147+I148</f>
        <v>2175</v>
      </c>
      <c r="J149" s="123">
        <f t="shared" ref="J149" si="231">J147+J148</f>
        <v>1766</v>
      </c>
      <c r="K149" s="123">
        <f t="shared" ref="K149" si="232">K147+K148</f>
        <v>2427</v>
      </c>
      <c r="L149" s="123">
        <f t="shared" ref="L149" si="233">L147+L148</f>
        <v>3022</v>
      </c>
      <c r="M149" s="123">
        <f t="shared" ref="M149" si="234">M147+M148</f>
        <v>3093</v>
      </c>
      <c r="N149" s="123">
        <f t="shared" ref="N149" si="235">N147+N148</f>
        <v>4229</v>
      </c>
      <c r="O149" s="123">
        <f t="shared" ref="O149" si="236">O147+O148</f>
        <v>4015</v>
      </c>
      <c r="P149" s="79">
        <f t="shared" si="225"/>
        <v>35732</v>
      </c>
      <c r="Q149" s="58"/>
    </row>
    <row r="150" spans="1:17">
      <c r="A150" s="57"/>
      <c r="B150" s="91"/>
      <c r="C150" s="23"/>
      <c r="D150" s="103"/>
      <c r="E150" s="103"/>
      <c r="F150" s="103"/>
      <c r="G150" s="103"/>
      <c r="H150" s="103"/>
      <c r="I150" s="103"/>
      <c r="J150" s="125"/>
      <c r="K150" s="125"/>
      <c r="L150" s="125"/>
      <c r="M150" s="125"/>
      <c r="N150" s="125"/>
      <c r="O150" s="125"/>
      <c r="P150" s="79"/>
      <c r="Q150" s="58"/>
    </row>
    <row r="151" spans="1:17">
      <c r="A151" s="85" t="s">
        <v>170</v>
      </c>
      <c r="B151" s="92" t="s">
        <v>166</v>
      </c>
      <c r="C151" s="50" t="s">
        <v>12</v>
      </c>
      <c r="D151" s="113">
        <v>0</v>
      </c>
      <c r="E151" s="113">
        <v>0</v>
      </c>
      <c r="F151" s="113">
        <v>0</v>
      </c>
      <c r="G151" s="113">
        <v>10</v>
      </c>
      <c r="H151" s="113">
        <v>36</v>
      </c>
      <c r="I151" s="113">
        <v>20</v>
      </c>
      <c r="J151" s="122">
        <v>22</v>
      </c>
      <c r="K151" s="122">
        <v>23</v>
      </c>
      <c r="L151" s="122">
        <v>20</v>
      </c>
      <c r="M151" s="122">
        <v>20.475999999999999</v>
      </c>
      <c r="N151" s="122">
        <v>21</v>
      </c>
      <c r="O151" s="122">
        <v>19</v>
      </c>
      <c r="P151" s="131">
        <f t="shared" ref="P151:P153" si="237">SUM(D151:O151)</f>
        <v>191.476</v>
      </c>
      <c r="Q151" s="58"/>
    </row>
    <row r="152" spans="1:17">
      <c r="A152" s="85" t="s">
        <v>197</v>
      </c>
      <c r="B152" s="91" t="s">
        <v>209</v>
      </c>
      <c r="C152" s="50" t="s">
        <v>16</v>
      </c>
      <c r="D152" s="113">
        <v>0</v>
      </c>
      <c r="E152" s="113">
        <v>0</v>
      </c>
      <c r="F152" s="113">
        <v>0</v>
      </c>
      <c r="G152" s="113">
        <v>12</v>
      </c>
      <c r="H152" s="113">
        <v>35</v>
      </c>
      <c r="I152" s="113">
        <v>22</v>
      </c>
      <c r="J152" s="122">
        <v>27</v>
      </c>
      <c r="K152" s="122">
        <v>22</v>
      </c>
      <c r="L152" s="122">
        <v>20</v>
      </c>
      <c r="M152" s="122">
        <v>24.475999999999999</v>
      </c>
      <c r="N152" s="122">
        <v>23</v>
      </c>
      <c r="O152" s="122">
        <v>26</v>
      </c>
      <c r="P152" s="131">
        <f t="shared" si="237"/>
        <v>211.476</v>
      </c>
      <c r="Q152" s="58"/>
    </row>
    <row r="153" spans="1:17">
      <c r="A153" s="85"/>
      <c r="B153" s="91"/>
      <c r="C153" s="9" t="s">
        <v>11</v>
      </c>
      <c r="D153" s="115">
        <f>D151+D152</f>
        <v>0</v>
      </c>
      <c r="E153" s="115">
        <f t="shared" ref="E153" si="238">E151+E152</f>
        <v>0</v>
      </c>
      <c r="F153" s="115">
        <f t="shared" ref="F153" si="239">F151+F152</f>
        <v>0</v>
      </c>
      <c r="G153" s="115">
        <f t="shared" ref="G153" si="240">G151+G152</f>
        <v>22</v>
      </c>
      <c r="H153" s="115">
        <f t="shared" ref="H153" si="241">H151+H152</f>
        <v>71</v>
      </c>
      <c r="I153" s="115">
        <f t="shared" ref="I153" si="242">I151+I152</f>
        <v>42</v>
      </c>
      <c r="J153" s="123">
        <f t="shared" ref="J153" si="243">J151+J152</f>
        <v>49</v>
      </c>
      <c r="K153" s="123">
        <f t="shared" ref="K153" si="244">K151+K152</f>
        <v>45</v>
      </c>
      <c r="L153" s="123">
        <f t="shared" ref="L153" si="245">L151+L152</f>
        <v>40</v>
      </c>
      <c r="M153" s="123">
        <f t="shared" ref="M153" si="246">M151+M152</f>
        <v>44.951999999999998</v>
      </c>
      <c r="N153" s="123">
        <f t="shared" ref="N153" si="247">N151+N152</f>
        <v>44</v>
      </c>
      <c r="O153" s="123">
        <f t="shared" ref="O153" si="248">O151+O152</f>
        <v>45</v>
      </c>
      <c r="P153" s="79">
        <f t="shared" si="237"/>
        <v>402.952</v>
      </c>
      <c r="Q153" s="58"/>
    </row>
    <row r="154" spans="1:17">
      <c r="A154" s="85" t="s">
        <v>192</v>
      </c>
      <c r="B154" s="91" t="s">
        <v>193</v>
      </c>
      <c r="C154" s="50" t="s">
        <v>12</v>
      </c>
      <c r="D154" s="113">
        <v>3323</v>
      </c>
      <c r="E154" s="113">
        <v>3022</v>
      </c>
      <c r="F154" s="113">
        <v>3095</v>
      </c>
      <c r="G154" s="113">
        <v>2492</v>
      </c>
      <c r="H154" s="113">
        <v>2544</v>
      </c>
      <c r="I154" s="113">
        <v>2344</v>
      </c>
      <c r="J154" s="122">
        <v>2124</v>
      </c>
      <c r="K154" s="122">
        <v>2455</v>
      </c>
      <c r="L154" s="122">
        <v>2837</v>
      </c>
      <c r="M154" s="122">
        <v>3158.1869999999999</v>
      </c>
      <c r="N154" s="122">
        <v>3637</v>
      </c>
      <c r="O154" s="122">
        <v>3564</v>
      </c>
      <c r="P154" s="131">
        <f t="shared" ref="P154:P159" si="249">SUM(D154:O154)</f>
        <v>34595.186999999998</v>
      </c>
      <c r="Q154" s="58"/>
    </row>
    <row r="155" spans="1:17">
      <c r="A155" s="85"/>
      <c r="B155" s="91"/>
      <c r="C155" s="50" t="s">
        <v>16</v>
      </c>
      <c r="D155" s="113">
        <v>1307</v>
      </c>
      <c r="E155" s="113">
        <v>1105</v>
      </c>
      <c r="F155" s="113">
        <v>1128</v>
      </c>
      <c r="G155" s="113">
        <v>1121</v>
      </c>
      <c r="H155" s="113">
        <v>1177</v>
      </c>
      <c r="I155" s="113">
        <v>999</v>
      </c>
      <c r="J155" s="122">
        <v>966</v>
      </c>
      <c r="K155" s="122">
        <v>934</v>
      </c>
      <c r="L155" s="122">
        <v>1011</v>
      </c>
      <c r="M155" s="122">
        <v>1330.1869999999999</v>
      </c>
      <c r="N155" s="122">
        <v>1292</v>
      </c>
      <c r="O155" s="122">
        <v>1772</v>
      </c>
      <c r="P155" s="131">
        <f t="shared" si="249"/>
        <v>14142.187</v>
      </c>
      <c r="Q155" s="58"/>
    </row>
    <row r="156" spans="1:17">
      <c r="A156" s="85"/>
      <c r="B156" s="91"/>
      <c r="C156" s="9" t="s">
        <v>11</v>
      </c>
      <c r="D156" s="115">
        <f>D154+D155</f>
        <v>4630</v>
      </c>
      <c r="E156" s="115">
        <f t="shared" ref="E156" si="250">E154+E155</f>
        <v>4127</v>
      </c>
      <c r="F156" s="115">
        <f t="shared" ref="F156" si="251">F154+F155</f>
        <v>4223</v>
      </c>
      <c r="G156" s="115">
        <f t="shared" ref="G156" si="252">G154+G155</f>
        <v>3613</v>
      </c>
      <c r="H156" s="115">
        <f t="shared" ref="H156" si="253">H154+H155</f>
        <v>3721</v>
      </c>
      <c r="I156" s="115">
        <f t="shared" ref="I156" si="254">I154+I155</f>
        <v>3343</v>
      </c>
      <c r="J156" s="123">
        <f t="shared" ref="J156" si="255">J154+J155</f>
        <v>3090</v>
      </c>
      <c r="K156" s="123">
        <f t="shared" ref="K156" si="256">K154+K155</f>
        <v>3389</v>
      </c>
      <c r="L156" s="123">
        <f t="shared" ref="L156" si="257">L154+L155</f>
        <v>3848</v>
      </c>
      <c r="M156" s="123">
        <f t="shared" ref="M156" si="258">M154+M155</f>
        <v>4488.3739999999998</v>
      </c>
      <c r="N156" s="123">
        <f t="shared" ref="N156" si="259">N154+N155</f>
        <v>4929</v>
      </c>
      <c r="O156" s="123">
        <f t="shared" ref="O156" si="260">O154+O155</f>
        <v>5336</v>
      </c>
      <c r="P156" s="79">
        <f t="shared" si="249"/>
        <v>48737.373999999996</v>
      </c>
      <c r="Q156" s="58"/>
    </row>
    <row r="157" spans="1:17">
      <c r="A157" s="85" t="s">
        <v>194</v>
      </c>
      <c r="B157" s="91" t="s">
        <v>195</v>
      </c>
      <c r="C157" s="50" t="s">
        <v>12</v>
      </c>
      <c r="D157" s="113">
        <v>4621</v>
      </c>
      <c r="E157" s="113">
        <v>4353</v>
      </c>
      <c r="F157" s="113">
        <v>4357</v>
      </c>
      <c r="G157" s="113">
        <v>4016</v>
      </c>
      <c r="H157" s="113">
        <v>4164</v>
      </c>
      <c r="I157" s="113">
        <v>4104</v>
      </c>
      <c r="J157" s="122">
        <v>3859</v>
      </c>
      <c r="K157" s="122">
        <v>4555</v>
      </c>
      <c r="L157" s="122">
        <v>4654</v>
      </c>
      <c r="M157" s="122">
        <v>4521.2039999999997</v>
      </c>
      <c r="N157" s="122">
        <v>4912</v>
      </c>
      <c r="O157" s="122">
        <v>4606</v>
      </c>
      <c r="P157" s="131">
        <f t="shared" si="249"/>
        <v>52722.203999999998</v>
      </c>
      <c r="Q157" s="58"/>
    </row>
    <row r="158" spans="1:17">
      <c r="A158" s="57"/>
      <c r="B158" s="91"/>
      <c r="C158" s="50" t="s">
        <v>16</v>
      </c>
      <c r="D158" s="113">
        <v>2463</v>
      </c>
      <c r="E158" s="113">
        <v>2148</v>
      </c>
      <c r="F158" s="113">
        <v>2195</v>
      </c>
      <c r="G158" s="113">
        <v>2274</v>
      </c>
      <c r="H158" s="113">
        <v>2543</v>
      </c>
      <c r="I158" s="113">
        <v>2540</v>
      </c>
      <c r="J158" s="122">
        <v>3194</v>
      </c>
      <c r="K158" s="122">
        <v>2901</v>
      </c>
      <c r="L158" s="122">
        <v>2684</v>
      </c>
      <c r="M158" s="122">
        <v>2777.28</v>
      </c>
      <c r="N158" s="122">
        <v>2331</v>
      </c>
      <c r="O158" s="122">
        <v>2489</v>
      </c>
      <c r="P158" s="131">
        <f t="shared" si="249"/>
        <v>30539.279999999999</v>
      </c>
      <c r="Q158" s="58"/>
    </row>
    <row r="159" spans="1:17">
      <c r="A159" s="57"/>
      <c r="B159" s="91"/>
      <c r="C159" s="9" t="s">
        <v>11</v>
      </c>
      <c r="D159" s="115">
        <f>D157+D158</f>
        <v>7084</v>
      </c>
      <c r="E159" s="115">
        <f t="shared" ref="E159" si="261">E157+E158</f>
        <v>6501</v>
      </c>
      <c r="F159" s="115">
        <f t="shared" ref="F159" si="262">F157+F158</f>
        <v>6552</v>
      </c>
      <c r="G159" s="115">
        <f t="shared" ref="G159" si="263">G157+G158</f>
        <v>6290</v>
      </c>
      <c r="H159" s="115">
        <f t="shared" ref="H159" si="264">H157+H158</f>
        <v>6707</v>
      </c>
      <c r="I159" s="115">
        <f t="shared" ref="I159" si="265">I157+I158</f>
        <v>6644</v>
      </c>
      <c r="J159" s="123">
        <f t="shared" ref="J159" si="266">J157+J158</f>
        <v>7053</v>
      </c>
      <c r="K159" s="123">
        <f t="shared" ref="K159" si="267">K157+K158</f>
        <v>7456</v>
      </c>
      <c r="L159" s="123">
        <f t="shared" ref="L159" si="268">L157+L158</f>
        <v>7338</v>
      </c>
      <c r="M159" s="123">
        <f t="shared" ref="M159" si="269">M157+M158</f>
        <v>7298.4840000000004</v>
      </c>
      <c r="N159" s="123">
        <f t="shared" ref="N159" si="270">N157+N158</f>
        <v>7243</v>
      </c>
      <c r="O159" s="123">
        <f t="shared" ref="O159" si="271">O157+O158</f>
        <v>7095</v>
      </c>
      <c r="P159" s="79">
        <f t="shared" si="249"/>
        <v>83261.483999999997</v>
      </c>
      <c r="Q159" s="58"/>
    </row>
    <row r="160" spans="1:17">
      <c r="A160" s="57"/>
      <c r="B160" s="91"/>
      <c r="C160" s="23"/>
      <c r="D160" s="103"/>
      <c r="E160" s="103"/>
      <c r="F160" s="103"/>
      <c r="G160" s="103"/>
      <c r="H160" s="103"/>
      <c r="I160" s="103"/>
      <c r="J160" s="125"/>
      <c r="K160" s="125"/>
      <c r="L160" s="125"/>
      <c r="M160" s="125"/>
      <c r="N160" s="125"/>
      <c r="O160" s="125"/>
      <c r="P160" s="79"/>
      <c r="Q160" s="58"/>
    </row>
    <row r="161" spans="1:17">
      <c r="A161" s="85" t="s">
        <v>171</v>
      </c>
      <c r="B161" s="92" t="s">
        <v>166</v>
      </c>
      <c r="C161" s="50" t="s">
        <v>12</v>
      </c>
      <c r="D161" s="113">
        <v>9056</v>
      </c>
      <c r="E161" s="113">
        <v>6630</v>
      </c>
      <c r="F161" s="113">
        <v>7136</v>
      </c>
      <c r="G161" s="113">
        <v>6514</v>
      </c>
      <c r="H161" s="113">
        <v>6518</v>
      </c>
      <c r="I161" s="113">
        <v>6449</v>
      </c>
      <c r="J161" s="122">
        <v>6580</v>
      </c>
      <c r="K161" s="122">
        <v>6657</v>
      </c>
      <c r="L161" s="122">
        <v>7014</v>
      </c>
      <c r="M161" s="122">
        <v>7135.08</v>
      </c>
      <c r="N161" s="122">
        <v>8322</v>
      </c>
      <c r="O161" s="122">
        <v>7861</v>
      </c>
      <c r="P161" s="131">
        <f t="shared" ref="P161:P163" si="272">SUM(D161:O161)</f>
        <v>85872.08</v>
      </c>
      <c r="Q161" s="58"/>
    </row>
    <row r="162" spans="1:17">
      <c r="A162" s="57"/>
      <c r="B162" s="91" t="s">
        <v>212</v>
      </c>
      <c r="C162" s="50" t="s">
        <v>16</v>
      </c>
      <c r="D162" s="113">
        <v>3833</v>
      </c>
      <c r="E162" s="113">
        <v>2985</v>
      </c>
      <c r="F162" s="113">
        <v>3054</v>
      </c>
      <c r="G162" s="113">
        <v>2939</v>
      </c>
      <c r="H162" s="113">
        <v>3042</v>
      </c>
      <c r="I162" s="113">
        <v>2881</v>
      </c>
      <c r="J162" s="122">
        <v>3219</v>
      </c>
      <c r="K162" s="122">
        <v>3112</v>
      </c>
      <c r="L162" s="122">
        <v>3052</v>
      </c>
      <c r="M162" s="122">
        <v>3677.0790000000002</v>
      </c>
      <c r="N162" s="122">
        <v>3868</v>
      </c>
      <c r="O162" s="122">
        <v>4335</v>
      </c>
      <c r="P162" s="131">
        <f t="shared" si="272"/>
        <v>39997.078999999998</v>
      </c>
      <c r="Q162" s="58"/>
    </row>
    <row r="163" spans="1:17">
      <c r="A163" s="57"/>
      <c r="B163" s="91"/>
      <c r="C163" s="9" t="s">
        <v>11</v>
      </c>
      <c r="D163" s="115">
        <f>D161+D162</f>
        <v>12889</v>
      </c>
      <c r="E163" s="115">
        <f t="shared" ref="E163" si="273">E161+E162</f>
        <v>9615</v>
      </c>
      <c r="F163" s="115">
        <f t="shared" ref="F163" si="274">F161+F162</f>
        <v>10190</v>
      </c>
      <c r="G163" s="115">
        <f t="shared" ref="G163" si="275">G161+G162</f>
        <v>9453</v>
      </c>
      <c r="H163" s="115">
        <f t="shared" ref="H163" si="276">H161+H162</f>
        <v>9560</v>
      </c>
      <c r="I163" s="115">
        <f t="shared" ref="I163" si="277">I161+I162</f>
        <v>9330</v>
      </c>
      <c r="J163" s="123">
        <f t="shared" ref="J163" si="278">J161+J162</f>
        <v>9799</v>
      </c>
      <c r="K163" s="123">
        <f t="shared" ref="K163" si="279">K161+K162</f>
        <v>9769</v>
      </c>
      <c r="L163" s="123">
        <f t="shared" ref="L163" si="280">L161+L162</f>
        <v>10066</v>
      </c>
      <c r="M163" s="123">
        <f t="shared" ref="M163" si="281">M161+M162</f>
        <v>10812.159</v>
      </c>
      <c r="N163" s="123">
        <f t="shared" ref="N163" si="282">N161+N162</f>
        <v>12190</v>
      </c>
      <c r="O163" s="123">
        <f t="shared" ref="O163" si="283">O161+O162</f>
        <v>12196</v>
      </c>
      <c r="P163" s="79">
        <f t="shared" si="272"/>
        <v>125869.159</v>
      </c>
      <c r="Q163" s="58"/>
    </row>
    <row r="164" spans="1:17">
      <c r="A164" s="57"/>
      <c r="B164" s="91"/>
      <c r="C164" s="23"/>
      <c r="D164" s="103"/>
      <c r="E164" s="103"/>
      <c r="F164" s="103"/>
      <c r="G164" s="103"/>
      <c r="H164" s="104"/>
      <c r="I164" s="103"/>
      <c r="J164" s="125"/>
      <c r="K164" s="125"/>
      <c r="L164" s="125"/>
      <c r="M164" s="125"/>
      <c r="N164" s="125"/>
      <c r="O164" s="125"/>
      <c r="P164" s="79"/>
      <c r="Q164" s="58"/>
    </row>
    <row r="165" spans="1:17">
      <c r="A165" s="85" t="s">
        <v>172</v>
      </c>
      <c r="B165" s="92" t="s">
        <v>173</v>
      </c>
      <c r="C165" s="50" t="s">
        <v>12</v>
      </c>
      <c r="D165" s="113">
        <v>1658.5</v>
      </c>
      <c r="E165" s="113">
        <v>1091.4000000000001</v>
      </c>
      <c r="F165" s="113">
        <v>1135.2</v>
      </c>
      <c r="G165" s="113">
        <v>608.29999999999995</v>
      </c>
      <c r="H165" s="113">
        <v>182.5</v>
      </c>
      <c r="I165" s="113">
        <v>174.8</v>
      </c>
      <c r="J165" s="122">
        <v>116.904</v>
      </c>
      <c r="K165" s="122">
        <v>154.97</v>
      </c>
      <c r="L165" s="122">
        <v>249.43100000000001</v>
      </c>
      <c r="M165" s="122">
        <v>822.70600000000002</v>
      </c>
      <c r="N165" s="122">
        <v>1141.06</v>
      </c>
      <c r="O165" s="122">
        <v>1098.4290000000001</v>
      </c>
      <c r="P165" s="131">
        <f t="shared" ref="P165:P179" si="284">SUM(D165:O165)</f>
        <v>8434.2000000000007</v>
      </c>
      <c r="Q165" s="58"/>
    </row>
    <row r="166" spans="1:17">
      <c r="A166" s="93"/>
      <c r="B166" s="94" t="s">
        <v>309</v>
      </c>
      <c r="C166" s="50" t="s">
        <v>16</v>
      </c>
      <c r="D166" s="113">
        <v>1832.8</v>
      </c>
      <c r="E166" s="113">
        <v>1026.9000000000001</v>
      </c>
      <c r="F166" s="113">
        <v>1042.3</v>
      </c>
      <c r="G166" s="113">
        <v>527.9</v>
      </c>
      <c r="H166" s="113">
        <v>137.9</v>
      </c>
      <c r="I166" s="113">
        <v>124</v>
      </c>
      <c r="J166" s="122">
        <v>94.132000000000005</v>
      </c>
      <c r="K166" s="122">
        <v>85.441000000000003</v>
      </c>
      <c r="L166" s="122">
        <v>158.71299999999999</v>
      </c>
      <c r="M166" s="122">
        <v>745.58500000000004</v>
      </c>
      <c r="N166" s="122">
        <v>1002.3819999999999</v>
      </c>
      <c r="O166" s="122">
        <v>1132.2819999999999</v>
      </c>
      <c r="P166" s="131">
        <f t="shared" si="284"/>
        <v>7910.3349999999982</v>
      </c>
      <c r="Q166" s="58"/>
    </row>
    <row r="167" spans="1:17">
      <c r="A167" s="57"/>
      <c r="B167" s="91"/>
      <c r="C167" s="9" t="s">
        <v>11</v>
      </c>
      <c r="D167" s="115">
        <f>D165+D166</f>
        <v>3491.3</v>
      </c>
      <c r="E167" s="115">
        <f t="shared" ref="E167" si="285">E165+E166</f>
        <v>2118.3000000000002</v>
      </c>
      <c r="F167" s="115">
        <f t="shared" ref="F167" si="286">F165+F166</f>
        <v>2177.5</v>
      </c>
      <c r="G167" s="115">
        <f t="shared" ref="G167" si="287">G165+G166</f>
        <v>1136.1999999999998</v>
      </c>
      <c r="H167" s="115">
        <f t="shared" ref="H167" si="288">H165+H166</f>
        <v>320.39999999999998</v>
      </c>
      <c r="I167" s="115">
        <f t="shared" ref="I167" si="289">I165+I166</f>
        <v>298.8</v>
      </c>
      <c r="J167" s="123">
        <f t="shared" ref="J167" si="290">J165+J166</f>
        <v>211.036</v>
      </c>
      <c r="K167" s="123">
        <f t="shared" ref="K167" si="291">K165+K166</f>
        <v>240.411</v>
      </c>
      <c r="L167" s="123">
        <f t="shared" ref="L167" si="292">L165+L166</f>
        <v>408.14400000000001</v>
      </c>
      <c r="M167" s="123">
        <f t="shared" ref="M167" si="293">M165+M166</f>
        <v>1568.2910000000002</v>
      </c>
      <c r="N167" s="123">
        <f t="shared" ref="N167" si="294">N165+N166</f>
        <v>2143.442</v>
      </c>
      <c r="O167" s="123">
        <f t="shared" ref="O167" si="295">O165+O166</f>
        <v>2230.7110000000002</v>
      </c>
      <c r="P167" s="79">
        <f t="shared" si="284"/>
        <v>16344.534999999996</v>
      </c>
      <c r="Q167" s="58"/>
    </row>
    <row r="168" spans="1:17">
      <c r="A168" s="57" t="s">
        <v>174</v>
      </c>
      <c r="B168" s="92" t="s">
        <v>177</v>
      </c>
      <c r="C168" s="50" t="s">
        <v>12</v>
      </c>
      <c r="D168" s="113">
        <v>720</v>
      </c>
      <c r="E168" s="113">
        <v>330.4</v>
      </c>
      <c r="F168" s="113">
        <v>521.6</v>
      </c>
      <c r="G168" s="113">
        <v>163</v>
      </c>
      <c r="H168" s="113">
        <v>161.1</v>
      </c>
      <c r="I168" s="113">
        <v>124</v>
      </c>
      <c r="J168" s="122">
        <v>195.41</v>
      </c>
      <c r="K168" s="122">
        <v>188.48500000000001</v>
      </c>
      <c r="L168" s="122">
        <v>236.56700000000001</v>
      </c>
      <c r="M168" s="122">
        <v>355.29500000000002</v>
      </c>
      <c r="N168" s="122">
        <v>474.71499999999997</v>
      </c>
      <c r="O168" s="122">
        <v>558.08100000000002</v>
      </c>
      <c r="P168" s="131">
        <f t="shared" si="284"/>
        <v>4028.6530000000002</v>
      </c>
      <c r="Q168" s="58"/>
    </row>
    <row r="169" spans="1:17">
      <c r="A169" s="57"/>
      <c r="B169" s="91" t="s">
        <v>306</v>
      </c>
      <c r="C169" s="50" t="s">
        <v>16</v>
      </c>
      <c r="D169" s="113">
        <v>912</v>
      </c>
      <c r="E169" s="113">
        <v>352.1</v>
      </c>
      <c r="F169" s="113">
        <v>546.6</v>
      </c>
      <c r="G169" s="113">
        <v>101.2</v>
      </c>
      <c r="H169" s="113">
        <v>87.2</v>
      </c>
      <c r="I169" s="113">
        <v>49.6</v>
      </c>
      <c r="J169" s="122">
        <v>137.679</v>
      </c>
      <c r="K169" s="122">
        <v>95.001000000000005</v>
      </c>
      <c r="L169" s="122">
        <v>202.02600000000001</v>
      </c>
      <c r="M169" s="122">
        <v>301.05099999999999</v>
      </c>
      <c r="N169" s="122">
        <v>346.404</v>
      </c>
      <c r="O169" s="122">
        <v>590.65300000000002</v>
      </c>
      <c r="P169" s="131">
        <f t="shared" si="284"/>
        <v>3721.5140000000001</v>
      </c>
      <c r="Q169" s="58"/>
    </row>
    <row r="170" spans="1:17">
      <c r="A170" s="57"/>
      <c r="B170" s="91"/>
      <c r="C170" s="9" t="s">
        <v>11</v>
      </c>
      <c r="D170" s="115">
        <f>D168+D169</f>
        <v>1632</v>
      </c>
      <c r="E170" s="115">
        <f t="shared" ref="E170" si="296">E168+E169</f>
        <v>682.5</v>
      </c>
      <c r="F170" s="115">
        <f t="shared" ref="F170" si="297">F168+F169</f>
        <v>1068.2</v>
      </c>
      <c r="G170" s="115">
        <f t="shared" ref="G170" si="298">G168+G169</f>
        <v>264.2</v>
      </c>
      <c r="H170" s="115">
        <f t="shared" ref="H170" si="299">H168+H169</f>
        <v>248.3</v>
      </c>
      <c r="I170" s="115">
        <f t="shared" ref="I170" si="300">I168+I169</f>
        <v>173.6</v>
      </c>
      <c r="J170" s="123">
        <f t="shared" ref="J170" si="301">J168+J169</f>
        <v>333.089</v>
      </c>
      <c r="K170" s="123">
        <f t="shared" ref="K170" si="302">K168+K169</f>
        <v>283.48599999999999</v>
      </c>
      <c r="L170" s="123">
        <f t="shared" ref="L170" si="303">L168+L169</f>
        <v>438.59300000000002</v>
      </c>
      <c r="M170" s="123">
        <f t="shared" ref="M170" si="304">M168+M169</f>
        <v>656.346</v>
      </c>
      <c r="N170" s="123">
        <f t="shared" ref="N170" si="305">N168+N169</f>
        <v>821.11899999999991</v>
      </c>
      <c r="O170" s="123">
        <f t="shared" ref="O170" si="306">O168+O169</f>
        <v>1148.7339999999999</v>
      </c>
      <c r="P170" s="79">
        <f t="shared" si="284"/>
        <v>7750.1669999999995</v>
      </c>
      <c r="Q170" s="58"/>
    </row>
    <row r="171" spans="1:17">
      <c r="A171" s="85" t="s">
        <v>178</v>
      </c>
      <c r="B171" s="91" t="s">
        <v>176</v>
      </c>
      <c r="C171" s="50" t="s">
        <v>12</v>
      </c>
      <c r="D171" s="113">
        <v>248.1</v>
      </c>
      <c r="E171" s="113">
        <v>1.7</v>
      </c>
      <c r="F171" s="113">
        <v>50.2</v>
      </c>
      <c r="G171" s="113">
        <v>1.1000000000000001</v>
      </c>
      <c r="H171" s="113">
        <v>95.6</v>
      </c>
      <c r="I171" s="113">
        <v>150.5</v>
      </c>
      <c r="J171" s="122">
        <v>211.43600000000001</v>
      </c>
      <c r="K171" s="122">
        <v>169.99299999999999</v>
      </c>
      <c r="L171" s="122">
        <v>101.617</v>
      </c>
      <c r="M171" s="122">
        <v>10.597</v>
      </c>
      <c r="N171" s="122">
        <v>1.7549999999999999</v>
      </c>
      <c r="O171" s="122">
        <v>1.5489999999999999</v>
      </c>
      <c r="P171" s="131">
        <f t="shared" si="284"/>
        <v>1044.1470000000002</v>
      </c>
      <c r="Q171" s="58"/>
    </row>
    <row r="172" spans="1:17">
      <c r="A172" s="57"/>
      <c r="B172" s="91" t="s">
        <v>307</v>
      </c>
      <c r="C172" s="50" t="s">
        <v>16</v>
      </c>
      <c r="D172" s="113">
        <v>282.2</v>
      </c>
      <c r="E172" s="113">
        <v>0.8</v>
      </c>
      <c r="F172" s="113">
        <v>25.4</v>
      </c>
      <c r="G172" s="113">
        <v>4.0999999999999996</v>
      </c>
      <c r="H172" s="113">
        <v>86.9</v>
      </c>
      <c r="I172" s="113">
        <v>147.5</v>
      </c>
      <c r="J172" s="122">
        <v>247.089</v>
      </c>
      <c r="K172" s="122">
        <v>153.238</v>
      </c>
      <c r="L172" s="122">
        <v>104.351</v>
      </c>
      <c r="M172" s="122">
        <v>18.613</v>
      </c>
      <c r="N172" s="122">
        <v>1.131</v>
      </c>
      <c r="O172" s="122">
        <v>2.3E-2</v>
      </c>
      <c r="P172" s="131">
        <f t="shared" si="284"/>
        <v>1071.345</v>
      </c>
      <c r="Q172" s="58"/>
    </row>
    <row r="173" spans="1:17">
      <c r="A173" s="57"/>
      <c r="B173" s="91"/>
      <c r="C173" s="9" t="s">
        <v>11</v>
      </c>
      <c r="D173" s="115">
        <f>D171+D172</f>
        <v>530.29999999999995</v>
      </c>
      <c r="E173" s="115">
        <f t="shared" ref="E173" si="307">E171+E172</f>
        <v>2.5</v>
      </c>
      <c r="F173" s="115">
        <f t="shared" ref="F173" si="308">F171+F172</f>
        <v>75.599999999999994</v>
      </c>
      <c r="G173" s="115">
        <f t="shared" ref="G173" si="309">G171+G172</f>
        <v>5.1999999999999993</v>
      </c>
      <c r="H173" s="115">
        <f t="shared" ref="H173" si="310">H171+H172</f>
        <v>182.5</v>
      </c>
      <c r="I173" s="115">
        <f t="shared" ref="I173" si="311">I171+I172</f>
        <v>298</v>
      </c>
      <c r="J173" s="123">
        <f t="shared" ref="J173" si="312">J171+J172</f>
        <v>458.52499999999998</v>
      </c>
      <c r="K173" s="123">
        <f t="shared" ref="K173" si="313">K171+K172</f>
        <v>323.23099999999999</v>
      </c>
      <c r="L173" s="123">
        <f t="shared" ref="L173" si="314">L171+L172</f>
        <v>205.96800000000002</v>
      </c>
      <c r="M173" s="123">
        <f t="shared" ref="M173" si="315">M171+M172</f>
        <v>29.21</v>
      </c>
      <c r="N173" s="123">
        <f t="shared" ref="N173" si="316">N171+N172</f>
        <v>2.8860000000000001</v>
      </c>
      <c r="O173" s="123">
        <f t="shared" ref="O173" si="317">O171+O172</f>
        <v>1.5719999999999998</v>
      </c>
      <c r="P173" s="79">
        <f t="shared" si="284"/>
        <v>2115.4920000000002</v>
      </c>
      <c r="Q173" s="58"/>
    </row>
    <row r="174" spans="1:17">
      <c r="A174" s="85" t="s">
        <v>179</v>
      </c>
      <c r="B174" s="92" t="s">
        <v>180</v>
      </c>
      <c r="C174" s="50" t="s">
        <v>12</v>
      </c>
      <c r="D174" s="113">
        <v>2116.1</v>
      </c>
      <c r="E174" s="113">
        <v>1715.2</v>
      </c>
      <c r="F174" s="113">
        <v>1855.8</v>
      </c>
      <c r="G174" s="113">
        <v>1582.4</v>
      </c>
      <c r="H174" s="113">
        <v>849.8</v>
      </c>
      <c r="I174" s="113">
        <v>588.20000000000005</v>
      </c>
      <c r="J174" s="122">
        <v>543.96100000000001</v>
      </c>
      <c r="K174" s="122">
        <v>688.84799999999996</v>
      </c>
      <c r="L174" s="122">
        <v>684.601</v>
      </c>
      <c r="M174" s="122">
        <v>1049.24</v>
      </c>
      <c r="N174" s="122">
        <v>1410.4739999999999</v>
      </c>
      <c r="O174" s="122">
        <v>1643.925</v>
      </c>
      <c r="P174" s="131">
        <f t="shared" si="284"/>
        <v>14728.548999999999</v>
      </c>
      <c r="Q174" s="58"/>
    </row>
    <row r="175" spans="1:17">
      <c r="A175" s="57"/>
      <c r="B175" s="91" t="s">
        <v>308</v>
      </c>
      <c r="C175" s="50" t="s">
        <v>16</v>
      </c>
      <c r="D175" s="113">
        <v>2428.8000000000002</v>
      </c>
      <c r="E175" s="113">
        <v>1714.9</v>
      </c>
      <c r="F175" s="113">
        <v>1788.3</v>
      </c>
      <c r="G175" s="113">
        <v>1276.3</v>
      </c>
      <c r="H175" s="113">
        <v>658.4</v>
      </c>
      <c r="I175" s="113">
        <v>404.3</v>
      </c>
      <c r="J175" s="122">
        <v>403.71699999999998</v>
      </c>
      <c r="K175" s="122">
        <v>451.17</v>
      </c>
      <c r="L175" s="122">
        <v>530.87099999999998</v>
      </c>
      <c r="M175" s="122">
        <v>996.66</v>
      </c>
      <c r="N175" s="122">
        <v>1248.1479999999999</v>
      </c>
      <c r="O175" s="122">
        <v>1565.2619999999999</v>
      </c>
      <c r="P175" s="131">
        <f t="shared" si="284"/>
        <v>13466.828</v>
      </c>
      <c r="Q175" s="58"/>
    </row>
    <row r="176" spans="1:17">
      <c r="A176" s="57"/>
      <c r="B176" s="91"/>
      <c r="C176" s="9" t="s">
        <v>11</v>
      </c>
      <c r="D176" s="115">
        <f>D174+D175</f>
        <v>4544.8999999999996</v>
      </c>
      <c r="E176" s="115">
        <f t="shared" ref="E176" si="318">E174+E175</f>
        <v>3430.1000000000004</v>
      </c>
      <c r="F176" s="115">
        <f t="shared" ref="F176" si="319">F174+F175</f>
        <v>3644.1</v>
      </c>
      <c r="G176" s="115">
        <f t="shared" ref="G176" si="320">G174+G175</f>
        <v>2858.7</v>
      </c>
      <c r="H176" s="115">
        <f t="shared" ref="H176" si="321">H174+H175</f>
        <v>1508.1999999999998</v>
      </c>
      <c r="I176" s="115">
        <f t="shared" ref="I176" si="322">I174+I175</f>
        <v>992.5</v>
      </c>
      <c r="J176" s="123">
        <f t="shared" ref="J176" si="323">J174+J175</f>
        <v>947.678</v>
      </c>
      <c r="K176" s="123">
        <f t="shared" ref="K176" si="324">K174+K175</f>
        <v>1140.018</v>
      </c>
      <c r="L176" s="123">
        <f t="shared" ref="L176" si="325">L174+L175</f>
        <v>1215.472</v>
      </c>
      <c r="M176" s="123">
        <f t="shared" ref="M176" si="326">M174+M175</f>
        <v>2045.9</v>
      </c>
      <c r="N176" s="123">
        <f t="shared" ref="N176" si="327">N174+N175</f>
        <v>2658.6219999999998</v>
      </c>
      <c r="O176" s="123">
        <f t="shared" ref="O176" si="328">O174+O175</f>
        <v>3209.1869999999999</v>
      </c>
      <c r="P176" s="79">
        <f t="shared" si="284"/>
        <v>28195.377</v>
      </c>
      <c r="Q176" s="58"/>
    </row>
    <row r="177" spans="1:17">
      <c r="A177" s="57"/>
      <c r="B177" s="91" t="s">
        <v>175</v>
      </c>
      <c r="C177" s="50" t="s">
        <v>12</v>
      </c>
      <c r="D177" s="113">
        <v>0.6</v>
      </c>
      <c r="E177" s="113">
        <v>0.6</v>
      </c>
      <c r="F177" s="113">
        <v>1.3</v>
      </c>
      <c r="G177" s="113">
        <v>0.5</v>
      </c>
      <c r="H177" s="113">
        <v>0.6</v>
      </c>
      <c r="I177" s="113">
        <v>0.8</v>
      </c>
      <c r="J177" s="122">
        <v>2.577</v>
      </c>
      <c r="K177" s="122">
        <v>0.60799999999999998</v>
      </c>
      <c r="L177" s="122">
        <v>0.621</v>
      </c>
      <c r="M177" s="122">
        <v>2.63</v>
      </c>
      <c r="N177" s="122">
        <v>1.4259999999999999</v>
      </c>
      <c r="O177" s="122">
        <v>1.47</v>
      </c>
      <c r="P177" s="131">
        <f t="shared" si="284"/>
        <v>13.731999999999999</v>
      </c>
      <c r="Q177" s="58"/>
    </row>
    <row r="178" spans="1:17">
      <c r="A178" s="57"/>
      <c r="B178" s="91" t="s">
        <v>310</v>
      </c>
      <c r="C178" s="50" t="s">
        <v>16</v>
      </c>
      <c r="D178" s="113">
        <v>0.6</v>
      </c>
      <c r="E178" s="113">
        <v>2.2000000000000002</v>
      </c>
      <c r="F178" s="113">
        <v>0</v>
      </c>
      <c r="G178" s="113">
        <v>1.5</v>
      </c>
      <c r="H178" s="113">
        <v>1.4</v>
      </c>
      <c r="I178" s="113">
        <v>1.8</v>
      </c>
      <c r="J178" s="122">
        <v>0</v>
      </c>
      <c r="K178" s="122">
        <v>0</v>
      </c>
      <c r="L178" s="122">
        <v>0.41</v>
      </c>
      <c r="M178" s="122">
        <v>1.083</v>
      </c>
      <c r="N178" s="122">
        <v>0.94799999999999995</v>
      </c>
      <c r="O178" s="122">
        <v>0.35399999999999998</v>
      </c>
      <c r="P178" s="131">
        <f t="shared" si="284"/>
        <v>10.295</v>
      </c>
      <c r="Q178" s="58"/>
    </row>
    <row r="179" spans="1:17">
      <c r="A179" s="57"/>
      <c r="C179" s="9" t="s">
        <v>11</v>
      </c>
      <c r="D179" s="115">
        <f>D177+D178</f>
        <v>1.2</v>
      </c>
      <c r="E179" s="115">
        <f t="shared" ref="E179:O179" si="329">E177+E178</f>
        <v>2.8000000000000003</v>
      </c>
      <c r="F179" s="115">
        <f t="shared" si="329"/>
        <v>1.3</v>
      </c>
      <c r="G179" s="115">
        <f t="shared" si="329"/>
        <v>2</v>
      </c>
      <c r="H179" s="115">
        <f t="shared" si="329"/>
        <v>2</v>
      </c>
      <c r="I179" s="115">
        <f t="shared" si="329"/>
        <v>2.6</v>
      </c>
      <c r="J179" s="123">
        <f t="shared" si="329"/>
        <v>2.577</v>
      </c>
      <c r="K179" s="123">
        <f t="shared" si="329"/>
        <v>0.60799999999999998</v>
      </c>
      <c r="L179" s="123">
        <f t="shared" si="329"/>
        <v>1.0309999999999999</v>
      </c>
      <c r="M179" s="123">
        <f t="shared" si="329"/>
        <v>3.7130000000000001</v>
      </c>
      <c r="N179" s="123">
        <f t="shared" si="329"/>
        <v>2.3739999999999997</v>
      </c>
      <c r="O179" s="123">
        <f t="shared" si="329"/>
        <v>1.8239999999999998</v>
      </c>
      <c r="P179" s="79">
        <f t="shared" si="284"/>
        <v>24.027000000000001</v>
      </c>
      <c r="Q179" s="58"/>
    </row>
    <row r="180" spans="1:17">
      <c r="A180" s="57" t="s">
        <v>181</v>
      </c>
      <c r="B180" s="92" t="s">
        <v>182</v>
      </c>
      <c r="C180" s="50" t="s">
        <v>12</v>
      </c>
      <c r="D180" s="113">
        <v>5555</v>
      </c>
      <c r="E180" s="113">
        <v>3585</v>
      </c>
      <c r="F180" s="113">
        <v>3995</v>
      </c>
      <c r="G180" s="113">
        <v>2398</v>
      </c>
      <c r="H180" s="113">
        <v>973</v>
      </c>
      <c r="I180" s="113">
        <v>829</v>
      </c>
      <c r="J180" s="122">
        <v>553.154</v>
      </c>
      <c r="K180" s="122">
        <v>652.32600000000002</v>
      </c>
      <c r="L180" s="122">
        <v>1188.7539999999999</v>
      </c>
      <c r="M180" s="122">
        <v>2707.0540000000001</v>
      </c>
      <c r="N180" s="122">
        <v>3862.0120000000002</v>
      </c>
      <c r="O180" s="122">
        <v>4227.2550000000001</v>
      </c>
      <c r="P180" s="131">
        <f t="shared" ref="P180:P185" si="330">SUM(D180:O180)</f>
        <v>30525.555</v>
      </c>
      <c r="Q180" s="58"/>
    </row>
    <row r="181" spans="1:17">
      <c r="A181" s="57"/>
      <c r="B181" s="91" t="s">
        <v>304</v>
      </c>
      <c r="C181" s="50" t="s">
        <v>16</v>
      </c>
      <c r="D181" s="113">
        <v>5998</v>
      </c>
      <c r="E181" s="113">
        <v>3455</v>
      </c>
      <c r="F181" s="113">
        <v>3763</v>
      </c>
      <c r="G181" s="113">
        <v>2467</v>
      </c>
      <c r="H181" s="113">
        <v>620</v>
      </c>
      <c r="I181" s="113">
        <v>589</v>
      </c>
      <c r="J181" s="122">
        <v>389.649</v>
      </c>
      <c r="K181" s="122">
        <v>356.99400000000003</v>
      </c>
      <c r="L181" s="122">
        <v>932.83199999999999</v>
      </c>
      <c r="M181" s="122">
        <v>2381.75</v>
      </c>
      <c r="N181" s="122">
        <v>3550.9569999999999</v>
      </c>
      <c r="O181" s="122">
        <v>4069.1750000000002</v>
      </c>
      <c r="P181" s="131">
        <f t="shared" si="330"/>
        <v>28573.356999999996</v>
      </c>
      <c r="Q181" s="58"/>
    </row>
    <row r="182" spans="1:17">
      <c r="A182" s="57"/>
      <c r="B182" s="91"/>
      <c r="C182" s="9" t="s">
        <v>11</v>
      </c>
      <c r="D182" s="115">
        <f>D180+D181</f>
        <v>11553</v>
      </c>
      <c r="E182" s="115">
        <f t="shared" ref="E182" si="331">E180+E181</f>
        <v>7040</v>
      </c>
      <c r="F182" s="115">
        <f t="shared" ref="F182" si="332">F180+F181</f>
        <v>7758</v>
      </c>
      <c r="G182" s="115">
        <f t="shared" ref="G182" si="333">G180+G181</f>
        <v>4865</v>
      </c>
      <c r="H182" s="115">
        <f t="shared" ref="H182" si="334">H180+H181</f>
        <v>1593</v>
      </c>
      <c r="I182" s="115">
        <f t="shared" ref="I182" si="335">I180+I181</f>
        <v>1418</v>
      </c>
      <c r="J182" s="123">
        <f t="shared" ref="J182" si="336">J180+J181</f>
        <v>942.803</v>
      </c>
      <c r="K182" s="123">
        <f t="shared" ref="K182" si="337">K180+K181</f>
        <v>1009.32</v>
      </c>
      <c r="L182" s="123">
        <f t="shared" ref="L182" si="338">L180+L181</f>
        <v>2121.5859999999998</v>
      </c>
      <c r="M182" s="123">
        <f t="shared" ref="M182" si="339">M180+M181</f>
        <v>5088.8040000000001</v>
      </c>
      <c r="N182" s="123">
        <f t="shared" ref="N182" si="340">N180+N181</f>
        <v>7412.9690000000001</v>
      </c>
      <c r="O182" s="123">
        <f t="shared" ref="O182" si="341">O180+O181</f>
        <v>8296.43</v>
      </c>
      <c r="P182" s="79">
        <f t="shared" si="330"/>
        <v>59098.912000000004</v>
      </c>
      <c r="Q182" s="58"/>
    </row>
    <row r="183" spans="1:17">
      <c r="A183" s="57"/>
      <c r="B183" s="91" t="s">
        <v>175</v>
      </c>
      <c r="C183" s="50" t="s">
        <v>12</v>
      </c>
      <c r="D183" s="113">
        <v>13</v>
      </c>
      <c r="E183" s="113">
        <v>0</v>
      </c>
      <c r="F183" s="113">
        <v>1</v>
      </c>
      <c r="G183" s="113">
        <v>1</v>
      </c>
      <c r="H183" s="113">
        <v>2</v>
      </c>
      <c r="I183" s="113">
        <v>2</v>
      </c>
      <c r="J183" s="122">
        <v>9.1780000000000008</v>
      </c>
      <c r="K183" s="122">
        <v>6.319</v>
      </c>
      <c r="L183" s="122">
        <v>6.8460000000000001</v>
      </c>
      <c r="M183" s="122">
        <v>1.7</v>
      </c>
      <c r="N183" s="122">
        <v>5.1139999999999999</v>
      </c>
      <c r="O183" s="122">
        <v>0.86799999999999999</v>
      </c>
      <c r="P183" s="131">
        <f t="shared" si="330"/>
        <v>49.025000000000006</v>
      </c>
      <c r="Q183" s="58"/>
    </row>
    <row r="184" spans="1:17">
      <c r="A184" s="57"/>
      <c r="B184" s="91" t="s">
        <v>305</v>
      </c>
      <c r="C184" s="50" t="s">
        <v>16</v>
      </c>
      <c r="D184" s="113">
        <v>50</v>
      </c>
      <c r="E184" s="113">
        <v>0</v>
      </c>
      <c r="F184" s="113">
        <v>0</v>
      </c>
      <c r="G184" s="113">
        <v>3</v>
      </c>
      <c r="H184" s="113">
        <v>0</v>
      </c>
      <c r="I184" s="113">
        <v>0</v>
      </c>
      <c r="J184" s="122">
        <v>0.40200000000000002</v>
      </c>
      <c r="K184" s="122">
        <v>6.4000000000000001E-2</v>
      </c>
      <c r="L184" s="122">
        <v>0</v>
      </c>
      <c r="M184" s="122">
        <v>0</v>
      </c>
      <c r="N184" s="122">
        <v>2.0840000000000001</v>
      </c>
      <c r="O184" s="122">
        <v>0</v>
      </c>
      <c r="P184" s="131">
        <f t="shared" si="330"/>
        <v>55.550000000000004</v>
      </c>
      <c r="Q184" s="58"/>
    </row>
    <row r="185" spans="1:17">
      <c r="A185" s="57"/>
      <c r="B185" s="91"/>
      <c r="C185" s="9" t="s">
        <v>11</v>
      </c>
      <c r="D185" s="115">
        <f>D183+D184</f>
        <v>63</v>
      </c>
      <c r="E185" s="115">
        <f t="shared" ref="E185" si="342">E183+E184</f>
        <v>0</v>
      </c>
      <c r="F185" s="115">
        <f t="shared" ref="F185" si="343">F183+F184</f>
        <v>1</v>
      </c>
      <c r="G185" s="115">
        <f t="shared" ref="G185" si="344">G183+G184</f>
        <v>4</v>
      </c>
      <c r="H185" s="115">
        <f t="shared" ref="H185" si="345">H183+H184</f>
        <v>2</v>
      </c>
      <c r="I185" s="115">
        <f t="shared" ref="I185" si="346">I183+I184</f>
        <v>2</v>
      </c>
      <c r="J185" s="123">
        <f t="shared" ref="J185" si="347">J183+J184</f>
        <v>9.58</v>
      </c>
      <c r="K185" s="123">
        <f t="shared" ref="K185" si="348">K183+K184</f>
        <v>6.383</v>
      </c>
      <c r="L185" s="123">
        <f t="shared" ref="L185" si="349">L183+L184</f>
        <v>6.8460000000000001</v>
      </c>
      <c r="M185" s="123">
        <f t="shared" ref="M185" si="350">M183+M184</f>
        <v>1.7</v>
      </c>
      <c r="N185" s="123">
        <f t="shared" ref="N185" si="351">N183+N184</f>
        <v>7.1980000000000004</v>
      </c>
      <c r="O185" s="123">
        <f t="shared" ref="O185" si="352">O183+O184</f>
        <v>0.86799999999999999</v>
      </c>
      <c r="P185" s="79">
        <f t="shared" si="330"/>
        <v>104.57499999999999</v>
      </c>
      <c r="Q185" s="58"/>
    </row>
    <row r="186" spans="1:17">
      <c r="A186" s="57"/>
      <c r="B186" s="58"/>
      <c r="C186" s="58"/>
      <c r="D186" s="102"/>
      <c r="E186" s="102"/>
      <c r="F186" s="102"/>
      <c r="G186" s="102"/>
      <c r="H186" s="102"/>
      <c r="I186" s="102"/>
      <c r="J186" s="124"/>
      <c r="K186" s="124"/>
      <c r="L186" s="124"/>
      <c r="M186" s="124"/>
      <c r="N186" s="124"/>
      <c r="O186" s="124"/>
      <c r="P186" s="131"/>
      <c r="Q186" s="58"/>
    </row>
    <row r="187" spans="1:17">
      <c r="A187" s="57" t="s">
        <v>260</v>
      </c>
      <c r="B187" s="92" t="s">
        <v>261</v>
      </c>
      <c r="C187" s="50" t="s">
        <v>12</v>
      </c>
      <c r="D187" s="113">
        <v>3618.2</v>
      </c>
      <c r="E187" s="113">
        <v>3280</v>
      </c>
      <c r="F187" s="113">
        <v>3416.2</v>
      </c>
      <c r="G187" s="113">
        <v>2892.9</v>
      </c>
      <c r="H187" s="113">
        <v>2877.5</v>
      </c>
      <c r="I187" s="113">
        <v>2563.1999999999998</v>
      </c>
      <c r="J187" s="122">
        <v>1274.18325</v>
      </c>
      <c r="K187" s="122">
        <v>2138.0720000000001</v>
      </c>
      <c r="L187" s="136">
        <v>2777</v>
      </c>
      <c r="M187" s="122">
        <v>2969.2620000000002</v>
      </c>
      <c r="N187" s="120">
        <v>3185.4</v>
      </c>
      <c r="O187" s="120">
        <v>2889.6</v>
      </c>
      <c r="P187" s="131">
        <f t="shared" ref="P187:P189" si="353">SUM(D187:O187)</f>
        <v>33881.517250000004</v>
      </c>
      <c r="Q187" s="58"/>
    </row>
    <row r="188" spans="1:17">
      <c r="A188" s="57"/>
      <c r="B188" s="91" t="s">
        <v>262</v>
      </c>
      <c r="C188" s="50" t="s">
        <v>16</v>
      </c>
      <c r="D188" s="113">
        <v>1550.6</v>
      </c>
      <c r="E188" s="113">
        <v>1234</v>
      </c>
      <c r="F188" s="113">
        <v>1335.2</v>
      </c>
      <c r="G188" s="113">
        <v>1181.5999999999999</v>
      </c>
      <c r="H188" s="113">
        <v>1169.5</v>
      </c>
      <c r="I188" s="113">
        <v>1070.0999999999999</v>
      </c>
      <c r="J188" s="122">
        <v>814.64175</v>
      </c>
      <c r="K188" s="122">
        <v>751.21400000000006</v>
      </c>
      <c r="L188" s="136">
        <v>956</v>
      </c>
      <c r="M188" s="122">
        <v>959.26099999999997</v>
      </c>
      <c r="N188" s="120">
        <v>1365.2</v>
      </c>
      <c r="O188" s="120">
        <v>1238.3</v>
      </c>
      <c r="P188" s="131">
        <f t="shared" si="353"/>
        <v>13625.616750000001</v>
      </c>
      <c r="Q188" s="58"/>
    </row>
    <row r="189" spans="1:17">
      <c r="A189" s="57"/>
      <c r="B189" s="91"/>
      <c r="C189" s="9" t="s">
        <v>11</v>
      </c>
      <c r="D189" s="115">
        <f>D187+D188</f>
        <v>5168.7999999999993</v>
      </c>
      <c r="E189" s="115">
        <f t="shared" ref="E189:O189" si="354">E187+E188</f>
        <v>4514</v>
      </c>
      <c r="F189" s="115">
        <f t="shared" si="354"/>
        <v>4751.3999999999996</v>
      </c>
      <c r="G189" s="115">
        <f t="shared" si="354"/>
        <v>4074.5</v>
      </c>
      <c r="H189" s="115">
        <f t="shared" si="354"/>
        <v>4047</v>
      </c>
      <c r="I189" s="115">
        <f t="shared" si="354"/>
        <v>3633.2999999999997</v>
      </c>
      <c r="J189" s="123">
        <f t="shared" si="354"/>
        <v>2088.8249999999998</v>
      </c>
      <c r="K189" s="123">
        <f t="shared" si="354"/>
        <v>2889.2860000000001</v>
      </c>
      <c r="L189" s="137">
        <f t="shared" si="354"/>
        <v>3733</v>
      </c>
      <c r="M189" s="123">
        <f t="shared" si="354"/>
        <v>3928.5230000000001</v>
      </c>
      <c r="N189" s="121">
        <f t="shared" si="354"/>
        <v>4550.6000000000004</v>
      </c>
      <c r="O189" s="121">
        <f t="shared" si="354"/>
        <v>4127.8999999999996</v>
      </c>
      <c r="P189" s="79">
        <f t="shared" si="353"/>
        <v>47507.133999999998</v>
      </c>
      <c r="Q189" s="58"/>
    </row>
    <row r="190" spans="1:17">
      <c r="A190" s="57"/>
      <c r="B190" s="58"/>
      <c r="C190" s="58"/>
      <c r="D190" s="102"/>
      <c r="E190" s="102"/>
      <c r="F190" s="102"/>
      <c r="G190" s="102"/>
      <c r="H190" s="102"/>
      <c r="I190" s="102"/>
      <c r="J190" s="124"/>
      <c r="K190" s="124"/>
      <c r="L190" s="124"/>
      <c r="M190" s="124"/>
      <c r="N190" s="124"/>
      <c r="O190" s="124"/>
      <c r="P190" s="131"/>
      <c r="Q190" s="58"/>
    </row>
    <row r="191" spans="1:17">
      <c r="A191" s="85" t="s">
        <v>188</v>
      </c>
      <c r="B191" s="92" t="s">
        <v>166</v>
      </c>
      <c r="C191" s="50" t="s">
        <v>12</v>
      </c>
      <c r="D191" s="113">
        <v>1374</v>
      </c>
      <c r="E191" s="113">
        <v>1018</v>
      </c>
      <c r="F191" s="113">
        <v>1107</v>
      </c>
      <c r="G191" s="113">
        <v>929</v>
      </c>
      <c r="H191" s="113">
        <v>583</v>
      </c>
      <c r="I191" s="113">
        <v>1214.8</v>
      </c>
      <c r="J191" s="122">
        <v>425.42700000000002</v>
      </c>
      <c r="K191" s="122">
        <v>1333.4970000000001</v>
      </c>
      <c r="L191" s="122">
        <v>2130.35</v>
      </c>
      <c r="M191" s="122">
        <v>2000.694</v>
      </c>
      <c r="N191" s="122">
        <v>1155.1949999999999</v>
      </c>
      <c r="O191" s="122">
        <v>978.17600000000004</v>
      </c>
      <c r="P191" s="131">
        <f t="shared" ref="P191:P193" si="355">SUM(D191:O191)</f>
        <v>14249.138999999999</v>
      </c>
      <c r="Q191" s="58"/>
    </row>
    <row r="192" spans="1:17">
      <c r="A192" s="57"/>
      <c r="B192" s="91" t="s">
        <v>216</v>
      </c>
      <c r="C192" s="50" t="s">
        <v>16</v>
      </c>
      <c r="D192" s="113">
        <v>445</v>
      </c>
      <c r="E192" s="113">
        <v>275</v>
      </c>
      <c r="F192" s="113">
        <v>391</v>
      </c>
      <c r="G192" s="113">
        <v>337</v>
      </c>
      <c r="H192" s="113">
        <v>204</v>
      </c>
      <c r="I192" s="113">
        <v>1219.5999999999999</v>
      </c>
      <c r="J192" s="122">
        <v>394.89699999999999</v>
      </c>
      <c r="K192" s="122">
        <v>1016.533</v>
      </c>
      <c r="L192" s="122">
        <v>1628.6489999999999</v>
      </c>
      <c r="M192" s="122">
        <v>1516.4839999999999</v>
      </c>
      <c r="N192" s="122">
        <v>318.392</v>
      </c>
      <c r="O192" s="122">
        <v>368.04500000000002</v>
      </c>
      <c r="P192" s="131">
        <f t="shared" si="355"/>
        <v>8114.6</v>
      </c>
      <c r="Q192" s="58"/>
    </row>
    <row r="193" spans="1:17">
      <c r="A193" s="57"/>
      <c r="B193" s="91"/>
      <c r="C193" s="9" t="s">
        <v>11</v>
      </c>
      <c r="D193" s="115">
        <f>D191+D192</f>
        <v>1819</v>
      </c>
      <c r="E193" s="115">
        <f t="shared" ref="E193:O193" si="356">E191+E192</f>
        <v>1293</v>
      </c>
      <c r="F193" s="115">
        <f t="shared" si="356"/>
        <v>1498</v>
      </c>
      <c r="G193" s="115">
        <f t="shared" si="356"/>
        <v>1266</v>
      </c>
      <c r="H193" s="115">
        <f t="shared" si="356"/>
        <v>787</v>
      </c>
      <c r="I193" s="115">
        <f t="shared" si="356"/>
        <v>2434.3999999999996</v>
      </c>
      <c r="J193" s="123">
        <f t="shared" si="356"/>
        <v>820.32400000000007</v>
      </c>
      <c r="K193" s="123">
        <f t="shared" si="356"/>
        <v>2350.0300000000002</v>
      </c>
      <c r="L193" s="123">
        <f t="shared" si="356"/>
        <v>3758.9989999999998</v>
      </c>
      <c r="M193" s="123">
        <f t="shared" si="356"/>
        <v>3517.1779999999999</v>
      </c>
      <c r="N193" s="123">
        <f t="shared" si="356"/>
        <v>1473.587</v>
      </c>
      <c r="O193" s="123">
        <f t="shared" si="356"/>
        <v>1346.221</v>
      </c>
      <c r="P193" s="79">
        <f t="shared" si="355"/>
        <v>22363.739000000001</v>
      </c>
      <c r="Q193" s="58"/>
    </row>
    <row r="194" spans="1:17">
      <c r="A194" s="57"/>
      <c r="B194" s="58"/>
      <c r="C194" s="58"/>
      <c r="D194" s="102"/>
      <c r="E194" s="102"/>
      <c r="F194" s="102"/>
      <c r="G194" s="102"/>
      <c r="H194" s="102"/>
      <c r="I194" s="102"/>
      <c r="J194" s="124"/>
      <c r="K194" s="124"/>
      <c r="L194" s="124"/>
      <c r="M194" s="124"/>
      <c r="N194" s="124"/>
      <c r="O194" s="124"/>
      <c r="P194" s="131"/>
      <c r="Q194" s="58"/>
    </row>
    <row r="195" spans="1:17">
      <c r="A195" s="85" t="s">
        <v>263</v>
      </c>
      <c r="B195" s="92" t="s">
        <v>264</v>
      </c>
      <c r="C195" s="50" t="s">
        <v>12</v>
      </c>
      <c r="D195" s="113">
        <v>3137.2</v>
      </c>
      <c r="E195" s="113">
        <v>2437.3000000000002</v>
      </c>
      <c r="F195" s="113">
        <v>2400.3000000000002</v>
      </c>
      <c r="G195" s="113">
        <v>1859.1</v>
      </c>
      <c r="H195" s="113">
        <v>1728.3</v>
      </c>
      <c r="I195" s="113">
        <v>1440.3</v>
      </c>
      <c r="J195" s="122">
        <v>1202.2</v>
      </c>
      <c r="K195" s="122">
        <v>1256.4000000000001</v>
      </c>
      <c r="L195" s="122">
        <v>1749.3</v>
      </c>
      <c r="M195" s="122">
        <v>2289.11</v>
      </c>
      <c r="N195" s="122">
        <v>2829.5</v>
      </c>
      <c r="O195" s="122">
        <v>2729.2</v>
      </c>
      <c r="P195" s="131">
        <f t="shared" ref="P195:P197" si="357">SUM(D195:O195)</f>
        <v>25058.21</v>
      </c>
      <c r="Q195" s="58"/>
    </row>
    <row r="196" spans="1:17">
      <c r="A196" s="57"/>
      <c r="B196" s="91" t="s">
        <v>265</v>
      </c>
      <c r="C196" s="50" t="s">
        <v>16</v>
      </c>
      <c r="D196" s="113">
        <v>1344.5</v>
      </c>
      <c r="E196" s="113">
        <v>1680.2</v>
      </c>
      <c r="F196" s="113">
        <v>1591.2</v>
      </c>
      <c r="G196" s="113">
        <v>1502.1</v>
      </c>
      <c r="H196" s="113">
        <v>1369.2</v>
      </c>
      <c r="I196" s="113">
        <v>1191.3</v>
      </c>
      <c r="J196" s="122">
        <v>1290.2</v>
      </c>
      <c r="K196" s="122">
        <v>1116.3</v>
      </c>
      <c r="L196" s="122">
        <v>1350.3</v>
      </c>
      <c r="M196" s="122">
        <v>1996.11</v>
      </c>
      <c r="N196" s="122">
        <v>1917.4</v>
      </c>
      <c r="O196" s="122">
        <v>2112.1999999999998</v>
      </c>
      <c r="P196" s="131">
        <f t="shared" si="357"/>
        <v>18461.009999999998</v>
      </c>
      <c r="Q196" s="58"/>
    </row>
    <row r="197" spans="1:17">
      <c r="A197" s="57"/>
      <c r="B197" s="91"/>
      <c r="C197" s="9" t="s">
        <v>11</v>
      </c>
      <c r="D197" s="115">
        <f>D195+D196</f>
        <v>4481.7</v>
      </c>
      <c r="E197" s="115">
        <f t="shared" ref="E197:O197" si="358">E195+E196</f>
        <v>4117.5</v>
      </c>
      <c r="F197" s="115">
        <f t="shared" si="358"/>
        <v>3991.5</v>
      </c>
      <c r="G197" s="115">
        <f t="shared" si="358"/>
        <v>3361.2</v>
      </c>
      <c r="H197" s="115">
        <f t="shared" si="358"/>
        <v>3097.5</v>
      </c>
      <c r="I197" s="115">
        <f t="shared" si="358"/>
        <v>2631.6</v>
      </c>
      <c r="J197" s="123">
        <f t="shared" si="358"/>
        <v>2492.4</v>
      </c>
      <c r="K197" s="123">
        <f t="shared" si="358"/>
        <v>2372.6999999999998</v>
      </c>
      <c r="L197" s="123">
        <f t="shared" si="358"/>
        <v>3099.6</v>
      </c>
      <c r="M197" s="123">
        <f t="shared" si="358"/>
        <v>4285.22</v>
      </c>
      <c r="N197" s="123">
        <f t="shared" si="358"/>
        <v>4746.8999999999996</v>
      </c>
      <c r="O197" s="123">
        <f t="shared" si="358"/>
        <v>4841.3999999999996</v>
      </c>
      <c r="P197" s="79">
        <f t="shared" si="357"/>
        <v>43519.22</v>
      </c>
      <c r="Q197" s="58"/>
    </row>
    <row r="198" spans="1:17"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1:17" ht="15">
      <c r="A199" s="18" t="s">
        <v>340</v>
      </c>
    </row>
  </sheetData>
  <mergeCells count="1">
    <mergeCell ref="D16:O16"/>
  </mergeCells>
  <printOptions horizontalCentered="1"/>
  <pageMargins left="0.39370078740157483" right="0.39370078740157483" top="1.1811023622047245" bottom="0.39370078740157483" header="0.59055118110236227" footer="0"/>
  <pageSetup paperSize="8" scale="76" fitToHeight="2" orientation="portrait" r:id="rId1"/>
  <headerFooter>
    <oddHeader>&amp;C&amp;A</oddHeader>
    <oddFooter>Lk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II OSA koond</vt:lpstr>
      <vt:lpstr>II OSA-A - Elamud</vt:lpstr>
      <vt:lpstr>II OSA-B - Lasteaiad</vt:lpstr>
      <vt:lpstr>II OSA-C - Koolid</vt:lpstr>
      <vt:lpstr>II OSA-D - Muud hooned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</dc:creator>
  <cp:lastModifiedBy>Tartu Linnavalitsus</cp:lastModifiedBy>
  <cp:revision>8</cp:revision>
  <cp:lastPrinted>2014-04-25T09:58:21Z</cp:lastPrinted>
  <dcterms:created xsi:type="dcterms:W3CDTF">2009-04-16T11:32:48Z</dcterms:created>
  <dcterms:modified xsi:type="dcterms:W3CDTF">2017-01-26T12:41:16Z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